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Info_Preliminari" sheetId="1" r:id="rId1"/>
    <sheet name="Autodiagnosi" sheetId="2" r:id="rId2"/>
    <sheet name="Campi" sheetId="3" state="hidden" r:id="rId3"/>
    <sheet name="Calcolo" sheetId="4" state="hidden" r:id="rId4"/>
    <sheet name="RATING" sheetId="5" state="hidden" r:id="rId5"/>
    <sheet name="Qualitativa" sheetId="6" state="hidden" r:id="rId6"/>
    <sheet name="Risultato" sheetId="7" r:id="rId7"/>
  </sheets>
  <definedNames>
    <definedName name="_edn1" localSheetId="0">'Autodiagnosi'!$C$44</definedName>
    <definedName name="_edn2" localSheetId="0">'Autodiagnosi'!$C$49</definedName>
    <definedName name="_ednref1" localSheetId="0">'Autodiagnosi'!$A$44</definedName>
    <definedName name="_ednref2" localSheetId="0">'Autodiagnosi'!$A$49</definedName>
    <definedName name="_xlnm.Print_Area" localSheetId="1">'Autodiagnosi'!$A$1:$C$79</definedName>
    <definedName name="_xlnm.Print_Area" localSheetId="0">'Info_Preliminari'!$A$1:$F$29</definedName>
    <definedName name="_xlnm.Print_Area" localSheetId="6">'Risultato'!$A$1:$D$18</definedName>
    <definedName name="Fatturato">'Campi'!$B$2:$B$8</definedName>
    <definedName name="Risposte">'Campi'!$D$2:$D$5</definedName>
    <definedName name="Settori">'Campi'!$E$2:$E$20</definedName>
    <definedName name="si_no">'Campi'!$A$2:$A$3</definedName>
    <definedName name="Voto">'Campi'!$C$2:$C$5</definedName>
  </definedNames>
  <calcPr fullCalcOnLoad="1"/>
</workbook>
</file>

<file path=xl/sharedStrings.xml><?xml version="1.0" encoding="utf-8"?>
<sst xmlns="http://schemas.openxmlformats.org/spreadsheetml/2006/main" count="383" uniqueCount="191">
  <si>
    <t>Riscaldamento</t>
  </si>
  <si>
    <t>• Le temperature sono monitorate e mantenute a temperature non eccessive (attorno a 18°C o 20°C) ?</t>
  </si>
  <si>
    <t>• I tempi di funzionamento della caldaia e delle pompe sono regolati per i fine-settimana?</t>
  </si>
  <si>
    <t>• La pressione nella camera di espansione è corretta (zona verde)?</t>
  </si>
  <si>
    <t>Produzione e distribuzione di vapore</t>
  </si>
  <si>
    <t xml:space="preserve">• La pressione del vapore è regolata al minimo per i processi produttivi a cui è utilizzata ? (una pressione superiore al necessario comporta uno spreco di energia)?[i] </t>
  </si>
  <si>
    <t>Preparazione di acqua calda</t>
  </si>
  <si>
    <t>• La caldaia è regolata alla temperatura necessaria ai processi produttivi e agli utilizzi richiesti (rischio di perdita direzionale)?[ii]</t>
  </si>
  <si>
    <t>• L’acqua calda finisce nei canali di scolo?</t>
  </si>
  <si>
    <t>• La durata del serbatoio e delle pompe di circolazione è adatta ai processi produttivi e alle aree di lavoro esistenti (comprese docce, mense ecc.)?</t>
  </si>
  <si>
    <t>Ventilazione</t>
  </si>
  <si>
    <t>• La manutenzione dei filtri viene effettuata regolarmente?</t>
  </si>
  <si>
    <t>• Le aree non utilizzate vengono escluse dalla ventilazione?</t>
  </si>
  <si>
    <t>• I tempi di funzionamento degli impianti di ventilazione collimano con i tempi dei processi produttivi e con quelli di utilizzo dell’edificio?</t>
  </si>
  <si>
    <t>• Le stanze vengono ventilate naturalmente attraverso porte e finestre, quando le condizioni climatiche sono favorevoli?</t>
  </si>
  <si>
    <t>Edificio</t>
  </si>
  <si>
    <t>• Le finestre, gli ingressi e gli abbaini, come pure le porte che collegano zone dell’edificio a differente temperatura, sono chiuse bene durante la stagione calda /quella fredda ?</t>
  </si>
  <si>
    <t>• Le finestre e gli abbaini vengono utilizzati per rinfrescare naturalmente l’edificio durante la notte, nella stagione calda?</t>
  </si>
  <si>
    <t>Freddo</t>
  </si>
  <si>
    <t>• La pressione nella camera di espansione è corretta?</t>
  </si>
  <si>
    <t xml:space="preserve">• La temperatura è regolata al livello necessario o è troppo bassa?  </t>
  </si>
  <si>
    <t>• I tempi di funzionamento vanno bene così regolati? Si potrebbero evitare picchi di carico spegnendo il sistema ogni tanto? (Le stanze fredde possono mantenere il freddo a lungo)</t>
  </si>
  <si>
    <t>Aria compressa</t>
  </si>
  <si>
    <t>• La generazione di aria compressa viene spenta al di fuori dei tempi di produzione? (L’aria compressa è molto costosa dal punto di vista energetico)</t>
  </si>
  <si>
    <t>• Le connessioni e le reti sono robuste? I criteri di valutazione sono:</t>
  </si>
  <si>
    <t>– Abbassamento di pressione dopo lo spegnimento</t>
  </si>
  <si>
    <t>– Rumori nella rete di aria compressa durante il funzionamento</t>
  </si>
  <si>
    <t>– Rumori nella rete di aria compressa quando è spenta durante i fine settimana o di notte</t>
  </si>
  <si>
    <t>Illuminazione, corrente</t>
  </si>
  <si>
    <t>• L’illuminazione artificiale viene spenta se quella naturale è sufficiente?</t>
  </si>
  <si>
    <t>• Gli apparecchi elettrici vengono spenti dopo il loro utilizzo?</t>
  </si>
  <si>
    <t>Organizzazione</t>
  </si>
  <si>
    <t>• L’accensione giornaliera di riscaldamento, ventilazione, raffreddamento ecc. viene effettuata secondo una scansione temporale graduale? (Per evitare picchi di corrente)</t>
  </si>
  <si>
    <t>• Impianti, macchinari e spazi lavorativi sono usati in modo da far coincidere i tempi? (Per evitare perdite dovute a fasi di inattività durante le pause)</t>
  </si>
  <si>
    <t>[i] Per individuare il minimo si può dare il seguente suggerimento, analogo per l’aria compressa: il production manager può diminuire la pressione di 0,1 bar per settimana, fintanto che non ci sono lamentele oppure non ci sono macchine che richiedono una pressione superiore.</t>
  </si>
  <si>
    <t>[ii]  anche una temperature di 10 °C al di sopra del necessario può causare importanti perdite energetiche e quindi causare costi in termini economici ed ambientali.</t>
  </si>
  <si>
    <r>
      <t xml:space="preserve">• I </t>
    </r>
    <r>
      <rPr>
        <sz val="12"/>
        <rFont val="Arial"/>
        <family val="0"/>
      </rPr>
      <t>termostati</t>
    </r>
    <r>
      <rPr>
        <sz val="12"/>
        <color indexed="8"/>
        <rFont val="Arial"/>
        <family val="0"/>
      </rPr>
      <t xml:space="preserve"> delle pompe per la circolazione del calore sono regolati su tempi corretti, corrispondenti cioè all’effettivo utilizzo dei locali dell’edificio? </t>
    </r>
  </si>
  <si>
    <r>
      <t xml:space="preserve">• Lo scambiatore </t>
    </r>
    <r>
      <rPr>
        <sz val="12"/>
        <rFont val="Arial"/>
        <family val="0"/>
      </rPr>
      <t>di condensazione</t>
    </r>
    <r>
      <rPr>
        <sz val="12"/>
        <color indexed="8"/>
        <rFont val="Arial"/>
        <family val="0"/>
      </rPr>
      <t xml:space="preserve"> è robusto/sigillato ermeticamente? (Il calore di condensazione dell’acqua è molto elevato)</t>
    </r>
  </si>
  <si>
    <t>Punteggio</t>
  </si>
  <si>
    <t>no</t>
  </si>
  <si>
    <t>n.a.</t>
  </si>
  <si>
    <t>Elettricità</t>
  </si>
  <si>
    <t>Qual è il valore indicativo del fatturato?</t>
  </si>
  <si>
    <t>Utilizzo di vapore</t>
  </si>
  <si>
    <t>Utilizzo di acqua calda nel processo produttivo.</t>
  </si>
  <si>
    <t>Utilizzo di aria compressa</t>
  </si>
  <si>
    <t>Raffreddamento prodotti</t>
  </si>
  <si>
    <t>Peso interno alla domanda</t>
  </si>
  <si>
    <t>Euro</t>
  </si>
  <si>
    <t>Kwh</t>
  </si>
  <si>
    <t>GAS (metano)</t>
  </si>
  <si>
    <t>GAS (GPL)</t>
  </si>
  <si>
    <t>Altri combustibili fossili (Gasolio, benzina)</t>
  </si>
  <si>
    <t>SI</t>
  </si>
  <si>
    <t>No</t>
  </si>
  <si>
    <t>Specificare _______</t>
  </si>
  <si>
    <t>Altro (biomasse, teleriscaldamento, ecc…)</t>
  </si>
  <si>
    <t>Quantità Annue</t>
  </si>
  <si>
    <t>Specificare 1</t>
  </si>
  <si>
    <t>Specificare 2</t>
  </si>
  <si>
    <t>Esistono Dati Mensili</t>
  </si>
  <si>
    <t>Unità di misura</t>
  </si>
  <si>
    <t>si/no</t>
  </si>
  <si>
    <t>NO</t>
  </si>
  <si>
    <t>L'impresa ha sistemi che producano energia da fonti rinnovabili (solare, eolico, biomasse, geotermico, ecc)</t>
  </si>
  <si>
    <t>Fatturato</t>
  </si>
  <si>
    <t>&lt; 0.5 milioni di euro</t>
  </si>
  <si>
    <t>da 0.5 a 2 milioni di euro</t>
  </si>
  <si>
    <t>da 2.1 a 10 milioni di euro</t>
  </si>
  <si>
    <t>da 10.1 a 50 milioni di euro</t>
  </si>
  <si>
    <t>da 50.1 a 260 milioni di euro</t>
  </si>
  <si>
    <t>&gt; 260 milioni di euro</t>
  </si>
  <si>
    <t>m^3</t>
  </si>
  <si>
    <t>Voto</t>
  </si>
  <si>
    <t>Valutare l'importanza dei seguenti aspetti di produzione nel PROPRIO processo produttivo dare un voto da 1 a 4 (1= poco importante, 4 = molto importante)</t>
  </si>
  <si>
    <t>VOTO</t>
  </si>
  <si>
    <t>Risposte</t>
  </si>
  <si>
    <t>Si</t>
  </si>
  <si>
    <t>Non so</t>
  </si>
  <si>
    <t>Nessuna Risposta</t>
  </si>
  <si>
    <t>• I raffreddatori posteriori vengono revisionati e puliti?</t>
  </si>
  <si>
    <t>E' necessario implementare un sistema di monitoraggio dei consumi e non basarsi esclusivamente sul costo per capire i processi e i macchinari più energivori su cui intervenire</t>
  </si>
  <si>
    <t>OUTPUT</t>
  </si>
  <si>
    <t>Quali sono i Consumi annuali di:</t>
  </si>
  <si>
    <t>Questionario di autovalutazione dei consumi energetici, Camera di Commercio di Catanzaro</t>
  </si>
  <si>
    <t>Domande</t>
  </si>
  <si>
    <t>• I ventilatori a parete hanno coperchi di chiusura abbastanza spessi da non trasmettere calore?</t>
  </si>
  <si>
    <t>• Gli ingressi usati frequentemente montano sistemi per attenuare lo scambio di calore non voluto (ad esempio con tende di plastica)?</t>
  </si>
  <si>
    <t>• Le porte automatiche vengono utilizzate correttamente in inverno e anche in estate, quando è in funzione la climatizzazione?</t>
  </si>
  <si>
    <t>• Le zone illuminate sono proporzionate alle aree di produzione?  (ovvero la quantità di luce copre in maniera efficiente le aree di lavoro o ve n'è troppa/troppo poca?)</t>
  </si>
  <si>
    <t>• Esiste e viene attivata la funzione di risparmio energetico nelle attrezzature da ufficio? (savescreen automatico, ad esempio)</t>
  </si>
  <si>
    <t>• Esistono sistemi di rilevamento automatico della luminostià ambientale e relativo controllo dell'illuminazione artificiale?</t>
  </si>
  <si>
    <t>• La luce artificiale proviene unicamente da lampade a basso consumo?</t>
  </si>
  <si>
    <t>• Nel caso ci siano le valvole termostatiche: queste sono regolate sulla giusta temperatura (es. livello 3)?</t>
  </si>
  <si>
    <t>• Vi sono valvole termostatiche?</t>
  </si>
  <si>
    <t>• Lo spegnimento notturno è programmato (es. un’ora prima della chiusura) ed è attivato?</t>
  </si>
  <si>
    <t>• La stazioni di condensazione sono chiuse in maniera ottimale?</t>
  </si>
  <si>
    <t>• Sono previsti controlli periodici di manutenzione e di verifica dell'efficienza dei macchinari e delle infrastrutture?</t>
  </si>
  <si>
    <t>Valutazione</t>
  </si>
  <si>
    <t>PESI</t>
  </si>
  <si>
    <t>TOTALI</t>
  </si>
  <si>
    <t>%di positivo</t>
  </si>
  <si>
    <t>RATING (sezione)</t>
  </si>
  <si>
    <t>Se sì, Specificare 1</t>
  </si>
  <si>
    <t>Se sì, Specificare 2</t>
  </si>
  <si>
    <t>Peso sul totale del fatturato</t>
  </si>
  <si>
    <t>Classe per "conti"</t>
  </si>
  <si>
    <t>Nessun Valore</t>
  </si>
  <si>
    <t>da 50.1 a 250 milioni di euro</t>
  </si>
  <si>
    <t>&gt; 250 milioni di euro</t>
  </si>
  <si>
    <t>Esistono Dati sulle QUANTITA' (non sui costi) Mensili?</t>
  </si>
  <si>
    <t>Consapevolezza (val minimo -2; val Max 3)</t>
  </si>
  <si>
    <t>Indice di importanza di intervento (varia da min -2 a MAX 13)</t>
  </si>
  <si>
    <r>
      <t>Si  conoscono i dati seguenti?</t>
    </r>
    <r>
      <rPr>
        <i/>
        <sz val="12"/>
        <rFont val="Arial"/>
        <family val="2"/>
      </rPr>
      <t xml:space="preserve"> (se sì, specificare al lato i valori)</t>
    </r>
  </si>
  <si>
    <t>PESO</t>
  </si>
  <si>
    <t>Rating per area</t>
  </si>
  <si>
    <t>TOTALE</t>
  </si>
  <si>
    <t>A</t>
  </si>
  <si>
    <t>Significati della classe</t>
  </si>
  <si>
    <t>Il percorso di efficientamento è stato certamente intrapreso e l'impresa ha un buon livello di autoconsapevolezza.</t>
  </si>
  <si>
    <t>B</t>
  </si>
  <si>
    <t>L'impresa non sembra avere ancora compreso appieno le potenzialità date dall'efficienza energetica</t>
  </si>
  <si>
    <t>C</t>
  </si>
  <si>
    <t>L'impresa non ha intrapreso percorsi di efficientamento o non hanno ancora prodotto risultati significativi</t>
  </si>
  <si>
    <t>Classe di consapevolezza di efficienza energetica dell'impresa</t>
  </si>
  <si>
    <t>Descrizione</t>
  </si>
  <si>
    <t>Qualitativa</t>
  </si>
  <si>
    <t>Valore variabile</t>
  </si>
  <si>
    <r>
      <t>Sono disponibilii dati seguenti?</t>
    </r>
    <r>
      <rPr>
        <i/>
        <sz val="12"/>
        <rFont val="Arial"/>
        <family val="2"/>
      </rPr>
      <t xml:space="preserve"> (se sì, specificare al lato i valori)</t>
    </r>
  </si>
  <si>
    <t>Prevalenza di "NO" nei dati preliminari (&gt;50%)</t>
  </si>
  <si>
    <t>Attivazione commento</t>
  </si>
  <si>
    <t>Prevalenza di "SI" nei dati preliminari</t>
  </si>
  <si>
    <t>Sembra essere monitorato correttamente il consumo di energia annuale, ma l'individuazione dei miglioramenti avviene analizzando con attenzione le variazioni stagionali (e quindi mese per mese). Questo dato è monitorato?</t>
  </si>
  <si>
    <t>in alternativa al precedente</t>
  </si>
  <si>
    <t>Prevalenza di "NO" nei dati mensili  (&gt;50%)</t>
  </si>
  <si>
    <t>Sembra che non sia stato attivato un monitoraggio MENSILE dei consumi, sarebbe opportuno attivarlo</t>
  </si>
  <si>
    <t>E' stato attivato anche un sistema di monitoraggio mensile dei consumi. COMPLIMENTI!</t>
  </si>
  <si>
    <t>Sistema di monitoraggio annuale</t>
  </si>
  <si>
    <t>Sistema di monitoraggio mensile</t>
  </si>
  <si>
    <t>Utilizzo di FER</t>
  </si>
  <si>
    <t>L'impresa non risulta aver attivato alcun impianto di produzione di energia da Fonti di Energia Rinnovabili: questa potrebbe essere una risorsa aggiuntiva importante che potrebbe permettere interessanti risparmi.</t>
  </si>
  <si>
    <t>L'impresa ha già attivato impianti, contribuendo quindi a salvaguardare l'ambiente e a migliorare i costi legati all'energia.</t>
  </si>
  <si>
    <t>Costo energia sul fatturato</t>
  </si>
  <si>
    <t>La componente dell'energia sembra ricoprire una percentuale significativa del fatturato, pertanto un intervento di efficientamento potrebbe certamente contribuire a migliorare la competitività d'impresa</t>
  </si>
  <si>
    <t>La componente energia non sembra essere un costo prevalente sul fatturato; tuttavia potrebbe essere opportuno effettuare una verifica con dati più puntuali.</t>
  </si>
  <si>
    <t>L'area che risulta aver ottenuto un miglior punteggio in termini energetici è</t>
  </si>
  <si>
    <t>Questa area è l'area su cui sembra sia stato fatto di più in termini di efficienza energetica, ma questo non vuol dire che ancora molto possa essere fatto;</t>
  </si>
  <si>
    <t>Questa area è l'area su cui sembra sia stato meno e quindi su cui ci potrebbero essere maggiori vantaggi ad intervenire</t>
  </si>
  <si>
    <t>MASSIMO: L'area che risulta aver ottenuto un miglior punteggio in termini energetici è</t>
  </si>
  <si>
    <t>minimo: L'area che risulta aver ottenuto il peggior punteggio in termini energetici è</t>
  </si>
  <si>
    <t>Importanza della voce "energia" sul fatturato</t>
  </si>
  <si>
    <t xml:space="preserve"> L'area che risulta aver ottenuto il peggior punteggio in termini energetici è</t>
  </si>
  <si>
    <t>In particolare è risultato:</t>
  </si>
  <si>
    <t>Disclaimer:</t>
  </si>
  <si>
    <t>Attenzione, queste sono indicazioni generali, in base ad informazioni date autonomamente dall'impresa. E' bene sottolineare che solo l'intervento di un qualificato Energy Manager è l'unico che può verificare i reali margini di efficientamento dell'impresa ed evidenziare i rispettivi tempi di ritorno.</t>
  </si>
  <si>
    <t>TEST x trovare il minimo</t>
  </si>
  <si>
    <t>Qual è il settore di attività principale dell'azienda?</t>
  </si>
  <si>
    <t>• Le temperature sono monitorate e mantenute a temperature non eccessive ?</t>
  </si>
  <si>
    <t>PROCESSI PRODUTTIVI</t>
  </si>
  <si>
    <t>Raffrescamento</t>
  </si>
  <si>
    <t>• Vi sono controlli di temperatura a zona? (se no il controllo è unico per tutti gli ambienti)</t>
  </si>
  <si>
    <t>• Nel caso ci siano controlli a zona, le temperature hanno diverse regolazioni in base alle diverse necessità?</t>
  </si>
  <si>
    <t xml:space="preserve">• Le temperature sono regolate su tempi corretti, corrispondenti cioè all’effettivo utilizzo dei locali dell’edificio? </t>
  </si>
  <si>
    <t>• I tempi di funzionamento delle pompe di calore/condizionatori sono regolati per i fine-settimana? (nel caso di fine settimana non "lavorativo")</t>
  </si>
  <si>
    <r>
      <t xml:space="preserve">NB: </t>
    </r>
    <r>
      <rPr>
        <b/>
        <sz val="10"/>
        <color indexed="12"/>
        <rFont val="Arial"/>
        <family val="2"/>
      </rPr>
      <t>Rispondere alle domande seguenti, tenendo in considerazione (nel caso vi siano più edifici o edifici diversi per l'amministrazione e/o produzione) unicamente l'edificio con l'estensione in mq maggiore.</t>
    </r>
  </si>
  <si>
    <r>
      <t>Nota alla compilazione:</t>
    </r>
    <r>
      <rPr>
        <b/>
        <sz val="10"/>
        <color indexed="12"/>
        <rFont val="Arial"/>
        <family val="2"/>
      </rPr>
      <t xml:space="preserve"> nel caso alcune domande non siano inerenti al proprio caso non rispondere e lasciare "Nessuna Risposta"</t>
    </r>
  </si>
  <si>
    <t>Settori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</si>
  <si>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</si>
  <si>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</si>
  <si>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</si>
  <si>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</si>
  <si>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</si>
  <si>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</si>
  <si>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</si>
  <si>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</si>
  <si>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</si>
  <si>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</si>
  <si>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</si>
  <si>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ATTIVITA' IMMOBILIARI</t>
  </si>
  <si>
    <t>ATTIVITÀ PROFESSIONALI, SCIENTIFICHE E TECNICHE</t>
  </si>
  <si>
    <t>NOLEGGIO, AGENZIE DI VIAGGIO, SERVIZI DI SUPPORTO ALLE IMPRESE</t>
  </si>
  <si>
    <t>AMMINISTRAZIONE PUBBLICA E DIFESA; ASSICURAZIONE SOCIALE OBBLIGATORIA</t>
  </si>
  <si>
    <t>ISTRUZIONE</t>
  </si>
  <si>
    <t>SANITA' E ASSISTENZA SOCIALE</t>
  </si>
  <si>
    <t>ATTIVITÀ ARTISTICHE, SPORTIVE, DI INTRATTENIMENTO E DIVERTIMENTO</t>
  </si>
  <si>
    <t>ALTRE ATTIVITÀ DI SERVIZI</t>
  </si>
  <si>
    <r>
      <t>Compilare i c</t>
    </r>
    <r>
      <rPr>
        <b/>
        <sz val="14"/>
        <color indexed="10"/>
        <rFont val="Arial"/>
        <family val="2"/>
      </rPr>
      <t>ampi in giallo</t>
    </r>
    <r>
      <rPr>
        <sz val="14"/>
        <color indexed="10"/>
        <rFont val="Arial"/>
        <family val="2"/>
      </rPr>
      <t xml:space="preserve"> attraverso la selezione nel menù a tendina delle risposte; per i </t>
    </r>
    <r>
      <rPr>
        <b/>
        <sz val="14"/>
        <color indexed="10"/>
        <rFont val="Arial"/>
        <family val="2"/>
      </rPr>
      <t>campi in grigio</t>
    </r>
    <r>
      <rPr>
        <sz val="14"/>
        <color indexed="10"/>
        <rFont val="Arial"/>
        <family val="2"/>
      </rPr>
      <t xml:space="preserve"> compilare con le risposte richieste (a testo "libero").</t>
    </r>
  </si>
  <si>
    <t>NOTE / Suggerimenti</t>
  </si>
  <si>
    <t>Denominazione dell'impresa</t>
  </si>
  <si>
    <t>IMPRESA:</t>
  </si>
  <si>
    <t>Questionario di autovalutazione dei consumi energetici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</si>
</sst>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  <numFmt numFmtId="169" formatCode="#,##0_ ;\-#,##0\ "/>
    <numFmt numFmtId="170" formatCode="0.0"/>
    <numFmt numFmtId="171" formatCode="0.0%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12"/>
      <color indexed="8"/>
      <name val="Verdana"/>
      <family val="2"/>
    </font>
    <font>
      <i/>
      <sz val="12"/>
      <name val="Arial"/>
      <family val="2"/>
    </font>
    <font>
      <i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26"/>
      <name val="Arial"/>
      <family val="2"/>
    </font>
    <font>
      <sz val="12"/>
      <name val="Times New Roman"/>
      <family val="1"/>
    </font>
    <font>
      <b/>
      <sz val="12"/>
      <color indexed="9"/>
      <name val="Antique Olive"/>
      <family val="2"/>
    </font>
    <font>
      <b/>
      <i/>
      <sz val="10"/>
      <name val="Arial"/>
      <family val="2"/>
    </font>
    <font>
      <sz val="11"/>
      <name val="Antique Olive"/>
      <family val="2"/>
    </font>
    <font>
      <b/>
      <sz val="11"/>
      <name val="Antique Olive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 Black"/>
      <family val="2"/>
    </font>
    <font>
      <b/>
      <sz val="24"/>
      <name val="Book Antiqua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6" fillId="2" borderId="0" xfId="0" applyFont="1" applyFill="1" applyAlignment="1">
      <alignment horizontal="justify" wrapText="1"/>
    </xf>
    <xf numFmtId="0" fontId="6" fillId="4" borderId="0" xfId="0" applyFont="1" applyFill="1" applyAlignment="1">
      <alignment horizontal="justify"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0" fillId="5" borderId="0" xfId="0" applyFill="1" applyAlignment="1">
      <alignment/>
    </xf>
    <xf numFmtId="0" fontId="12" fillId="5" borderId="0" xfId="0" applyFont="1" applyFill="1" applyAlignment="1">
      <alignment/>
    </xf>
    <xf numFmtId="0" fontId="4" fillId="5" borderId="1" xfId="0" applyFont="1" applyFill="1" applyBorder="1" applyAlignment="1">
      <alignment wrapText="1"/>
    </xf>
    <xf numFmtId="44" fontId="4" fillId="5" borderId="1" xfId="17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4" fillId="6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6" fillId="2" borderId="0" xfId="0" applyFont="1" applyFill="1" applyAlignment="1">
      <alignment wrapText="1"/>
    </xf>
    <xf numFmtId="0" fontId="7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5" borderId="1" xfId="0" applyFont="1" applyFill="1" applyBorder="1" applyAlignment="1">
      <alignment horizontal="justify" wrapText="1"/>
    </xf>
    <xf numFmtId="0" fontId="7" fillId="2" borderId="4" xfId="0" applyFont="1" applyFill="1" applyBorder="1" applyAlignment="1">
      <alignment wrapText="1"/>
    </xf>
    <xf numFmtId="0" fontId="14" fillId="7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8" borderId="5" xfId="0" applyFont="1" applyFill="1" applyBorder="1" applyAlignment="1">
      <alignment horizontal="justify" wrapText="1"/>
    </xf>
    <xf numFmtId="0" fontId="7" fillId="9" borderId="5" xfId="0" applyFont="1" applyFill="1" applyBorder="1" applyAlignment="1">
      <alignment wrapText="1"/>
    </xf>
    <xf numFmtId="0" fontId="4" fillId="10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11" borderId="5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13" fillId="7" borderId="5" xfId="0" applyFont="1" applyFill="1" applyBorder="1" applyAlignment="1">
      <alignment horizontal="justify" wrapText="1"/>
    </xf>
    <xf numFmtId="0" fontId="14" fillId="7" borderId="5" xfId="0" applyFont="1" applyFill="1" applyBorder="1" applyAlignment="1">
      <alignment horizontal="justify" wrapText="1"/>
    </xf>
    <xf numFmtId="0" fontId="6" fillId="8" borderId="5" xfId="0" applyFont="1" applyFill="1" applyBorder="1" applyAlignment="1">
      <alignment horizontal="justify" wrapText="1"/>
    </xf>
    <xf numFmtId="0" fontId="6" fillId="2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wrapText="1"/>
    </xf>
    <xf numFmtId="0" fontId="6" fillId="9" borderId="5" xfId="0" applyFont="1" applyFill="1" applyBorder="1" applyAlignment="1">
      <alignment horizontal="justify" wrapText="1"/>
    </xf>
    <xf numFmtId="0" fontId="5" fillId="10" borderId="5" xfId="0" applyFont="1" applyFill="1" applyBorder="1" applyAlignment="1">
      <alignment horizontal="justify" wrapText="1"/>
    </xf>
    <xf numFmtId="0" fontId="6" fillId="10" borderId="5" xfId="0" applyFont="1" applyFill="1" applyBorder="1" applyAlignment="1">
      <alignment horizontal="justify" wrapText="1"/>
    </xf>
    <xf numFmtId="0" fontId="5" fillId="3" borderId="5" xfId="0" applyFont="1" applyFill="1" applyBorder="1" applyAlignment="1">
      <alignment horizontal="justify" wrapText="1"/>
    </xf>
    <xf numFmtId="0" fontId="6" fillId="3" borderId="5" xfId="0" applyFont="1" applyFill="1" applyBorder="1" applyAlignment="1">
      <alignment horizontal="justify" wrapText="1"/>
    </xf>
    <xf numFmtId="0" fontId="5" fillId="11" borderId="5" xfId="0" applyFont="1" applyFill="1" applyBorder="1" applyAlignment="1">
      <alignment horizontal="justify" wrapText="1"/>
    </xf>
    <xf numFmtId="0" fontId="6" fillId="11" borderId="5" xfId="0" applyFont="1" applyFill="1" applyBorder="1" applyAlignment="1">
      <alignment horizontal="justify" wrapText="1"/>
    </xf>
    <xf numFmtId="0" fontId="7" fillId="12" borderId="5" xfId="0" applyFont="1" applyFill="1" applyBorder="1" applyAlignment="1">
      <alignment horizontal="justify" wrapText="1"/>
    </xf>
    <xf numFmtId="0" fontId="4" fillId="12" borderId="5" xfId="0" applyFont="1" applyFill="1" applyBorder="1" applyAlignment="1">
      <alignment horizontal="justify" wrapText="1"/>
    </xf>
    <xf numFmtId="0" fontId="5" fillId="6" borderId="5" xfId="0" applyFont="1" applyFill="1" applyBorder="1" applyAlignment="1">
      <alignment horizontal="justify" wrapText="1"/>
    </xf>
    <xf numFmtId="0" fontId="6" fillId="6" borderId="5" xfId="0" applyFont="1" applyFill="1" applyBorder="1" applyAlignment="1">
      <alignment horizontal="justify" wrapText="1"/>
    </xf>
    <xf numFmtId="0" fontId="5" fillId="5" borderId="6" xfId="0" applyFont="1" applyFill="1" applyBorder="1" applyAlignment="1">
      <alignment horizontal="justify" wrapText="1"/>
    </xf>
    <xf numFmtId="0" fontId="6" fillId="5" borderId="1" xfId="0" applyFont="1" applyFill="1" applyBorder="1" applyAlignment="1">
      <alignment horizontal="justify" wrapText="1"/>
    </xf>
    <xf numFmtId="0" fontId="17" fillId="6" borderId="5" xfId="0" applyFont="1" applyFill="1" applyBorder="1" applyAlignment="1">
      <alignment horizontal="justify" wrapText="1"/>
    </xf>
    <xf numFmtId="0" fontId="17" fillId="6" borderId="7" xfId="0" applyFont="1" applyFill="1" applyBorder="1" applyAlignment="1">
      <alignment horizontal="justify" wrapText="1"/>
    </xf>
    <xf numFmtId="0" fontId="7" fillId="2" borderId="0" xfId="0" applyFont="1" applyFill="1" applyBorder="1" applyAlignment="1">
      <alignment wrapText="1"/>
    </xf>
    <xf numFmtId="0" fontId="18" fillId="2" borderId="4" xfId="0" applyFont="1" applyFill="1" applyBorder="1" applyAlignment="1">
      <alignment wrapText="1"/>
    </xf>
    <xf numFmtId="0" fontId="19" fillId="7" borderId="5" xfId="0" applyFont="1" applyFill="1" applyBorder="1" applyAlignment="1">
      <alignment wrapText="1"/>
    </xf>
    <xf numFmtId="0" fontId="19" fillId="2" borderId="5" xfId="0" applyFont="1" applyFill="1" applyBorder="1" applyAlignment="1">
      <alignment wrapText="1"/>
    </xf>
    <xf numFmtId="0" fontId="15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9" fontId="7" fillId="2" borderId="0" xfId="20" applyFont="1" applyFill="1" applyBorder="1" applyAlignment="1">
      <alignment horizontal="center" wrapText="1"/>
    </xf>
    <xf numFmtId="9" fontId="12" fillId="2" borderId="0" xfId="20" applyFont="1" applyFill="1" applyAlignment="1">
      <alignment horizontal="center"/>
    </xf>
    <xf numFmtId="9" fontId="12" fillId="0" borderId="0" xfId="20" applyFont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12" fillId="2" borderId="0" xfId="0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169" fontId="4" fillId="5" borderId="1" xfId="17" applyNumberFormat="1" applyFont="1" applyFill="1" applyBorder="1" applyAlignment="1">
      <alignment wrapText="1"/>
    </xf>
    <xf numFmtId="0" fontId="4" fillId="5" borderId="1" xfId="17" applyNumberFormat="1" applyFont="1" applyFill="1" applyBorder="1" applyAlignment="1">
      <alignment wrapText="1"/>
    </xf>
    <xf numFmtId="0" fontId="12" fillId="13" borderId="0" xfId="0" applyFont="1" applyFill="1" applyAlignment="1">
      <alignment/>
    </xf>
    <xf numFmtId="0" fontId="4" fillId="13" borderId="0" xfId="0" applyFont="1" applyFill="1" applyAlignment="1">
      <alignment wrapText="1"/>
    </xf>
    <xf numFmtId="0" fontId="0" fillId="13" borderId="0" xfId="0" applyFill="1" applyAlignment="1">
      <alignment/>
    </xf>
    <xf numFmtId="4" fontId="4" fillId="13" borderId="0" xfId="0" applyNumberFormat="1" applyFont="1" applyFill="1" applyAlignment="1">
      <alignment wrapText="1"/>
    </xf>
    <xf numFmtId="3" fontId="0" fillId="13" borderId="0" xfId="0" applyNumberFormat="1" applyFill="1" applyAlignment="1">
      <alignment/>
    </xf>
    <xf numFmtId="44" fontId="4" fillId="2" borderId="1" xfId="17" applyFont="1" applyFill="1" applyBorder="1" applyAlignment="1">
      <alignment wrapText="1"/>
    </xf>
    <xf numFmtId="0" fontId="7" fillId="13" borderId="0" xfId="0" applyFont="1" applyFill="1" applyAlignment="1">
      <alignment wrapText="1"/>
    </xf>
    <xf numFmtId="2" fontId="4" fillId="13" borderId="0" xfId="0" applyNumberFormat="1" applyFont="1" applyFill="1" applyAlignment="1">
      <alignment wrapText="1"/>
    </xf>
    <xf numFmtId="0" fontId="7" fillId="6" borderId="0" xfId="0" applyFont="1" applyFill="1" applyAlignment="1">
      <alignment wrapText="1"/>
    </xf>
    <xf numFmtId="0" fontId="12" fillId="6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13" fillId="7" borderId="5" xfId="0" applyFont="1" applyFill="1" applyBorder="1" applyAlignment="1">
      <alignment horizontal="justify" wrapText="1"/>
    </xf>
    <xf numFmtId="0" fontId="5" fillId="8" borderId="5" xfId="0" applyFont="1" applyFill="1" applyBorder="1" applyAlignment="1">
      <alignment horizontal="justify" wrapText="1"/>
    </xf>
    <xf numFmtId="0" fontId="5" fillId="5" borderId="1" xfId="0" applyFont="1" applyFill="1" applyBorder="1" applyAlignment="1">
      <alignment horizontal="justify" wrapText="1"/>
    </xf>
    <xf numFmtId="0" fontId="5" fillId="10" borderId="5" xfId="0" applyFont="1" applyFill="1" applyBorder="1" applyAlignment="1">
      <alignment horizontal="justify" wrapText="1"/>
    </xf>
    <xf numFmtId="0" fontId="5" fillId="3" borderId="5" xfId="0" applyFont="1" applyFill="1" applyBorder="1" applyAlignment="1">
      <alignment horizontal="justify" wrapText="1"/>
    </xf>
    <xf numFmtId="0" fontId="5" fillId="11" borderId="5" xfId="0" applyFont="1" applyFill="1" applyBorder="1" applyAlignment="1">
      <alignment horizontal="justify" wrapText="1"/>
    </xf>
    <xf numFmtId="0" fontId="7" fillId="12" borderId="5" xfId="0" applyFont="1" applyFill="1" applyBorder="1" applyAlignment="1">
      <alignment horizontal="justify" wrapText="1"/>
    </xf>
    <xf numFmtId="0" fontId="5" fillId="6" borderId="5" xfId="0" applyFont="1" applyFill="1" applyBorder="1" applyAlignment="1">
      <alignment horizontal="justify" wrapText="1"/>
    </xf>
    <xf numFmtId="0" fontId="13" fillId="7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7" fillId="9" borderId="5" xfId="0" applyFont="1" applyFill="1" applyBorder="1" applyAlignment="1">
      <alignment horizontal="center" wrapText="1"/>
    </xf>
    <xf numFmtId="0" fontId="5" fillId="10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horizontal="center" wrapText="1"/>
    </xf>
    <xf numFmtId="0" fontId="7" fillId="12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13" fillId="14" borderId="0" xfId="0" applyFont="1" applyFill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9" fontId="0" fillId="10" borderId="0" xfId="20" applyFill="1" applyAlignment="1">
      <alignment/>
    </xf>
    <xf numFmtId="0" fontId="0" fillId="10" borderId="0" xfId="0" applyFill="1" applyAlignment="1">
      <alignment/>
    </xf>
    <xf numFmtId="0" fontId="0" fillId="10" borderId="1" xfId="0" applyFill="1" applyBorder="1" applyAlignment="1">
      <alignment wrapText="1"/>
    </xf>
    <xf numFmtId="0" fontId="15" fillId="0" borderId="0" xfId="0" applyFont="1" applyAlignment="1">
      <alignment horizontal="center"/>
    </xf>
    <xf numFmtId="9" fontId="20" fillId="10" borderId="0" xfId="20" applyFont="1" applyFill="1" applyAlignment="1">
      <alignment horizontal="center"/>
    </xf>
    <xf numFmtId="0" fontId="15" fillId="1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0" fillId="15" borderId="1" xfId="0" applyFill="1" applyBorder="1" applyAlignment="1">
      <alignment wrapText="1"/>
    </xf>
    <xf numFmtId="9" fontId="0" fillId="15" borderId="0" xfId="20" applyFill="1" applyAlignment="1">
      <alignment/>
    </xf>
    <xf numFmtId="0" fontId="15" fillId="15" borderId="0" xfId="0" applyFont="1" applyFill="1" applyAlignment="1">
      <alignment/>
    </xf>
    <xf numFmtId="0" fontId="0" fillId="15" borderId="0" xfId="0" applyFill="1" applyAlignment="1">
      <alignment/>
    </xf>
    <xf numFmtId="9" fontId="20" fillId="15" borderId="0" xfId="20" applyFont="1" applyFill="1" applyAlignment="1">
      <alignment horizontal="center"/>
    </xf>
    <xf numFmtId="0" fontId="0" fillId="16" borderId="1" xfId="0" applyFill="1" applyBorder="1" applyAlignment="1">
      <alignment wrapText="1"/>
    </xf>
    <xf numFmtId="0" fontId="0" fillId="16" borderId="0" xfId="0" applyFill="1" applyAlignment="1">
      <alignment/>
    </xf>
    <xf numFmtId="0" fontId="15" fillId="16" borderId="0" xfId="0" applyFont="1" applyFill="1" applyAlignment="1">
      <alignment/>
    </xf>
    <xf numFmtId="9" fontId="4" fillId="13" borderId="0" xfId="20" applyFont="1" applyFill="1" applyAlignment="1">
      <alignment wrapText="1"/>
    </xf>
    <xf numFmtId="0" fontId="0" fillId="17" borderId="1" xfId="0" applyFill="1" applyBorder="1" applyAlignment="1">
      <alignment wrapText="1"/>
    </xf>
    <xf numFmtId="9" fontId="0" fillId="17" borderId="0" xfId="20" applyFill="1" applyAlignment="1">
      <alignment/>
    </xf>
    <xf numFmtId="0" fontId="15" fillId="17" borderId="0" xfId="0" applyFont="1" applyFill="1" applyAlignment="1">
      <alignment/>
    </xf>
    <xf numFmtId="0" fontId="22" fillId="0" borderId="0" xfId="0" applyFont="1" applyAlignment="1">
      <alignment horizontal="justify"/>
    </xf>
    <xf numFmtId="171" fontId="0" fillId="0" borderId="0" xfId="20" applyNumberFormat="1" applyAlignment="1">
      <alignment/>
    </xf>
    <xf numFmtId="0" fontId="21" fillId="0" borderId="8" xfId="0" applyFont="1" applyBorder="1" applyAlignment="1">
      <alignment horizontal="center" vertical="center" wrapText="1"/>
    </xf>
    <xf numFmtId="0" fontId="23" fillId="14" borderId="1" xfId="0" applyFont="1" applyFill="1" applyBorder="1" applyAlignment="1">
      <alignment wrapText="1"/>
    </xf>
    <xf numFmtId="0" fontId="23" fillId="14" borderId="1" xfId="0" applyFont="1" applyFill="1" applyBorder="1" applyAlignment="1">
      <alignment horizontal="right" vertical="center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24" fillId="2" borderId="0" xfId="0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26" fillId="5" borderId="9" xfId="0" applyFont="1" applyFill="1" applyBorder="1" applyAlignment="1">
      <alignment horizontal="right" vertical="center" wrapText="1"/>
    </xf>
    <xf numFmtId="0" fontId="26" fillId="5" borderId="12" xfId="0" applyFont="1" applyFill="1" applyBorder="1" applyAlignment="1">
      <alignment horizontal="right" vertical="center" wrapText="1"/>
    </xf>
    <xf numFmtId="0" fontId="26" fillId="5" borderId="14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25" fillId="5" borderId="11" xfId="0" applyFont="1" applyFill="1" applyBorder="1" applyAlignment="1">
      <alignment vertical="center" wrapText="1"/>
    </xf>
    <xf numFmtId="0" fontId="25" fillId="5" borderId="13" xfId="0" applyFont="1" applyFill="1" applyBorder="1" applyAlignment="1">
      <alignment vertical="center" wrapText="1"/>
    </xf>
    <xf numFmtId="0" fontId="25" fillId="5" borderId="16" xfId="0" applyFont="1" applyFill="1" applyBorder="1" applyAlignment="1">
      <alignment vertical="center" wrapText="1"/>
    </xf>
    <xf numFmtId="0" fontId="14" fillId="7" borderId="5" xfId="0" applyFont="1" applyFill="1" applyBorder="1" applyAlignment="1" applyProtection="1">
      <alignment wrapText="1"/>
      <protection locked="0"/>
    </xf>
    <xf numFmtId="0" fontId="4" fillId="8" borderId="5" xfId="0" applyFont="1" applyFill="1" applyBorder="1" applyAlignment="1" applyProtection="1">
      <alignment wrapText="1"/>
      <protection locked="0"/>
    </xf>
    <xf numFmtId="0" fontId="4" fillId="5" borderId="6" xfId="0" applyFont="1" applyFill="1" applyBorder="1" applyAlignment="1" applyProtection="1">
      <alignment wrapText="1"/>
      <protection locked="0"/>
    </xf>
    <xf numFmtId="0" fontId="4" fillId="9" borderId="5" xfId="0" applyFont="1" applyFill="1" applyBorder="1" applyAlignment="1" applyProtection="1">
      <alignment wrapText="1"/>
      <protection locked="0"/>
    </xf>
    <xf numFmtId="0" fontId="4" fillId="10" borderId="5" xfId="0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4" fillId="11" borderId="5" xfId="0" applyFont="1" applyFill="1" applyBorder="1" applyAlignment="1" applyProtection="1">
      <alignment wrapText="1"/>
      <protection locked="0"/>
    </xf>
    <xf numFmtId="0" fontId="4" fillId="12" borderId="5" xfId="0" applyFont="1" applyFill="1" applyBorder="1" applyAlignment="1" applyProtection="1">
      <alignment wrapText="1"/>
      <protection locked="0"/>
    </xf>
    <xf numFmtId="0" fontId="4" fillId="6" borderId="5" xfId="0" applyFont="1" applyFill="1" applyBorder="1" applyAlignment="1" applyProtection="1">
      <alignment wrapText="1"/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44" fontId="4" fillId="5" borderId="1" xfId="17" applyFont="1" applyFill="1" applyBorder="1" applyAlignment="1" applyProtection="1">
      <alignment wrapText="1"/>
      <protection locked="0"/>
    </xf>
    <xf numFmtId="44" fontId="4" fillId="18" borderId="1" xfId="17" applyFont="1" applyFill="1" applyBorder="1" applyAlignment="1" applyProtection="1">
      <alignment wrapText="1"/>
      <protection locked="0"/>
    </xf>
    <xf numFmtId="0" fontId="4" fillId="18" borderId="1" xfId="0" applyFont="1" applyFill="1" applyBorder="1" applyAlignment="1" applyProtection="1">
      <alignment wrapText="1"/>
      <protection locked="0"/>
    </xf>
    <xf numFmtId="9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4" fillId="0" borderId="18" xfId="0" applyFont="1" applyBorder="1" applyAlignment="1">
      <alignment wrapText="1"/>
    </xf>
    <xf numFmtId="0" fontId="7" fillId="12" borderId="19" xfId="0" applyFont="1" applyFill="1" applyBorder="1" applyAlignment="1">
      <alignment horizontal="justify" wrapText="1"/>
    </xf>
    <xf numFmtId="0" fontId="4" fillId="12" borderId="19" xfId="0" applyFont="1" applyFill="1" applyBorder="1" applyAlignment="1">
      <alignment wrapText="1"/>
    </xf>
    <xf numFmtId="0" fontId="4" fillId="5" borderId="20" xfId="0" applyFont="1" applyFill="1" applyBorder="1" applyAlignment="1">
      <alignment wrapText="1"/>
    </xf>
    <xf numFmtId="0" fontId="5" fillId="5" borderId="2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justify" wrapText="1"/>
    </xf>
    <xf numFmtId="0" fontId="4" fillId="4" borderId="5" xfId="0" applyFont="1" applyFill="1" applyBorder="1" applyAlignment="1" applyProtection="1">
      <alignment wrapText="1"/>
      <protection locked="0"/>
    </xf>
    <xf numFmtId="0" fontId="20" fillId="5" borderId="8" xfId="0" applyFont="1" applyFill="1" applyBorder="1" applyAlignment="1">
      <alignment wrapText="1"/>
    </xf>
    <xf numFmtId="0" fontId="0" fillId="5" borderId="17" xfId="0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4" fillId="8" borderId="1" xfId="0" applyFont="1" applyFill="1" applyBorder="1" applyAlignment="1" applyProtection="1">
      <alignment wrapText="1"/>
      <protection locked="0"/>
    </xf>
    <xf numFmtId="0" fontId="4" fillId="8" borderId="1" xfId="0" applyFont="1" applyFill="1" applyBorder="1" applyAlignment="1" applyProtection="1">
      <alignment horizontal="center" wrapText="1"/>
      <protection locked="0"/>
    </xf>
    <xf numFmtId="0" fontId="4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4" fillId="4" borderId="5" xfId="0" applyFont="1" applyFill="1" applyBorder="1" applyAlignment="1" applyProtection="1">
      <alignment wrapText="1"/>
      <protection/>
    </xf>
    <xf numFmtId="0" fontId="7" fillId="4" borderId="5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171" fontId="0" fillId="17" borderId="0" xfId="20" applyNumberFormat="1" applyFill="1" applyAlignment="1">
      <alignment/>
    </xf>
    <xf numFmtId="0" fontId="16" fillId="2" borderId="0" xfId="0" applyFont="1" applyFill="1" applyAlignment="1">
      <alignment horizontal="center" wrapText="1"/>
    </xf>
    <xf numFmtId="0" fontId="29" fillId="2" borderId="21" xfId="0" applyFont="1" applyFill="1" applyBorder="1" applyAlignment="1">
      <alignment horizontal="left" wrapText="1"/>
    </xf>
    <xf numFmtId="0" fontId="28" fillId="2" borderId="22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5"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utodiagnosi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isultato!A1" /><Relationship Id="rId2" Type="http://schemas.openxmlformats.org/officeDocument/2006/relationships/hyperlink" Target="#Info_Preliminari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fo_Preliminari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24</xdr:row>
      <xdr:rowOff>161925</xdr:rowOff>
    </xdr:from>
    <xdr:to>
      <xdr:col>4</xdr:col>
      <xdr:colOff>142875</xdr:colOff>
      <xdr:row>28</xdr:row>
      <xdr:rowOff>95250</xdr:rowOff>
    </xdr:to>
    <xdr:sp>
      <xdr:nvSpPr>
        <xdr:cNvPr id="1" name="AutoShape 12">
          <a:hlinkClick r:id="rId1"/>
        </xdr:cNvPr>
        <xdr:cNvSpPr>
          <a:spLocks/>
        </xdr:cNvSpPr>
      </xdr:nvSpPr>
      <xdr:spPr>
        <a:xfrm>
          <a:off x="7410450" y="8067675"/>
          <a:ext cx="1543050" cy="695325"/>
        </a:xfrm>
        <a:prstGeom prst="rightArrow">
          <a:avLst>
            <a:gd name="adj1" fmla="val 22990"/>
            <a:gd name="adj2" fmla="val -3709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Vai all'autodiagnosi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3057525</xdr:colOff>
      <xdr:row>73</xdr:row>
      <xdr:rowOff>114300</xdr:rowOff>
    </xdr:from>
    <xdr:to>
      <xdr:col>1</xdr:col>
      <xdr:colOff>1247775</xdr:colOff>
      <xdr:row>78</xdr:row>
      <xdr:rowOff>0</xdr:rowOff>
    </xdr:to>
    <xdr:sp>
      <xdr:nvSpPr>
        <xdr:cNvPr id="1" name="AutoShape 10">
          <a:hlinkClick r:id="rId1"/>
        </xdr:cNvPr>
        <xdr:cNvSpPr>
          <a:spLocks/>
        </xdr:cNvSpPr>
      </xdr:nvSpPr>
      <xdr:spPr>
        <a:xfrm>
          <a:off x="3057525" y="29698950"/>
          <a:ext cx="1895475" cy="695325"/>
        </a:xfrm>
        <a:prstGeom prst="rightArrow">
          <a:avLst>
            <a:gd name="adj1" fmla="val 22990"/>
            <a:gd name="adj2" fmla="val -3709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Vai al Risultato dell'autodiagnosi</a:t>
          </a:r>
        </a:p>
      </xdr:txBody>
    </xdr:sp>
    <xdr:clientData/>
  </xdr:twoCellAnchor>
  <xdr:twoCellAnchor>
    <xdr:from>
      <xdr:col>0</xdr:col>
      <xdr:colOff>152400</xdr:colOff>
      <xdr:row>73</xdr:row>
      <xdr:rowOff>142875</xdr:rowOff>
    </xdr:from>
    <xdr:to>
      <xdr:col>0</xdr:col>
      <xdr:colOff>2047875</xdr:colOff>
      <xdr:row>77</xdr:row>
      <xdr:rowOff>133350</xdr:rowOff>
    </xdr:to>
    <xdr:sp>
      <xdr:nvSpPr>
        <xdr:cNvPr id="2" name="AutoShape 11">
          <a:hlinkClick r:id="rId2"/>
        </xdr:cNvPr>
        <xdr:cNvSpPr>
          <a:spLocks/>
        </xdr:cNvSpPr>
      </xdr:nvSpPr>
      <xdr:spPr>
        <a:xfrm>
          <a:off x="152400" y="29727525"/>
          <a:ext cx="1895475" cy="638175"/>
        </a:xfrm>
        <a:prstGeom prst="leftArrow">
          <a:avLst>
            <a:gd name="adj1" fmla="val -23870"/>
            <a:gd name="adj2" fmla="val -404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Torna alle info preliminari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9525</xdr:rowOff>
    </xdr:from>
    <xdr:to>
      <xdr:col>2</xdr:col>
      <xdr:colOff>1895475</xdr:colOff>
      <xdr:row>23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533650" y="10706100"/>
          <a:ext cx="1895475" cy="638175"/>
        </a:xfrm>
        <a:prstGeom prst="leftArrow">
          <a:avLst>
            <a:gd name="adj1" fmla="val -23870"/>
            <a:gd name="adj2" fmla="val -404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Torna alle info preliminari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87"/>
  <sheetViews>
    <sheetView tabSelected="1" zoomScale="70" zoomScaleNormal="70" workbookViewId="0" topLeftCell="A1">
      <selection activeCell="G3" sqref="G3"/>
    </sheetView>
  </sheetViews>
  <sheetFormatPr defaultColWidth="9.140625" defaultRowHeight="12.75"/>
  <cols>
    <col min="1" max="1" width="65.7109375" style="1" customWidth="1"/>
    <col min="2" max="2" width="17.8515625" style="1" customWidth="1"/>
    <col min="3" max="3" width="24.7109375" style="1" customWidth="1"/>
    <col min="4" max="4" width="23.8515625" style="1" customWidth="1"/>
    <col min="5" max="5" width="14.421875" style="1" customWidth="1"/>
    <col min="6" max="6" width="24.57421875" style="1" customWidth="1"/>
    <col min="7" max="7" width="46.140625" style="1" customWidth="1"/>
    <col min="8" max="8" width="32.140625" style="1" customWidth="1"/>
    <col min="9" max="9" width="70.7109375" style="1" customWidth="1"/>
    <col min="10" max="11" width="14.8515625" style="1" customWidth="1"/>
    <col min="12" max="12" width="81.57421875" style="1" customWidth="1"/>
    <col min="13" max="13" width="122.8515625" style="1" customWidth="1"/>
    <col min="14" max="24" width="9.140625" style="1" customWidth="1"/>
    <col min="25" max="25" width="47.421875" style="1" customWidth="1"/>
    <col min="26" max="16384" width="9.140625" style="1" customWidth="1"/>
  </cols>
  <sheetData>
    <row r="1" spans="1:8" ht="70.5" customHeight="1">
      <c r="A1" s="196" t="s">
        <v>190</v>
      </c>
      <c r="B1" s="196"/>
      <c r="C1" s="196"/>
      <c r="D1" s="196"/>
      <c r="E1" s="196"/>
      <c r="F1" s="196"/>
      <c r="G1" s="2"/>
      <c r="H1" s="2"/>
    </row>
    <row r="2" spans="1:8" ht="45.75" customHeight="1">
      <c r="A2" s="197" t="s">
        <v>186</v>
      </c>
      <c r="B2" s="197"/>
      <c r="C2" s="197"/>
      <c r="D2" s="197"/>
      <c r="E2" s="197"/>
      <c r="F2" s="197"/>
      <c r="G2" s="2"/>
      <c r="H2" s="2"/>
    </row>
    <row r="3" spans="1:8" ht="45.75" customHeight="1">
      <c r="A3" s="12" t="s">
        <v>188</v>
      </c>
      <c r="B3" s="198"/>
      <c r="C3" s="198"/>
      <c r="D3" s="198"/>
      <c r="E3" s="198"/>
      <c r="F3" s="198"/>
      <c r="G3" s="2"/>
      <c r="H3" s="2"/>
    </row>
    <row r="4" spans="1:8" ht="93">
      <c r="A4" s="12" t="s">
        <v>83</v>
      </c>
      <c r="B4" s="12" t="s">
        <v>128</v>
      </c>
      <c r="C4" s="23" t="s">
        <v>48</v>
      </c>
      <c r="D4" s="23" t="s">
        <v>57</v>
      </c>
      <c r="E4" s="12" t="s">
        <v>61</v>
      </c>
      <c r="F4" s="12" t="s">
        <v>110</v>
      </c>
      <c r="G4" s="2"/>
      <c r="H4" s="2"/>
    </row>
    <row r="5" spans="1:8" ht="15.75">
      <c r="A5" s="35" t="s">
        <v>41</v>
      </c>
      <c r="B5" s="187"/>
      <c r="C5" s="170"/>
      <c r="D5" s="169"/>
      <c r="E5" s="23" t="s">
        <v>49</v>
      </c>
      <c r="F5" s="187"/>
      <c r="G5" s="2"/>
      <c r="H5" s="2"/>
    </row>
    <row r="6" spans="1:8" ht="15.75">
      <c r="A6" s="35" t="s">
        <v>50</v>
      </c>
      <c r="B6" s="187"/>
      <c r="C6" s="170"/>
      <c r="D6" s="169"/>
      <c r="E6" s="23" t="s">
        <v>72</v>
      </c>
      <c r="F6" s="187"/>
      <c r="G6" s="2"/>
      <c r="H6" s="2"/>
    </row>
    <row r="7" spans="1:8" ht="15.75">
      <c r="A7" s="35" t="s">
        <v>51</v>
      </c>
      <c r="B7" s="187"/>
      <c r="C7" s="170"/>
      <c r="D7" s="169"/>
      <c r="E7" s="23" t="s">
        <v>72</v>
      </c>
      <c r="F7" s="187"/>
      <c r="G7" s="2"/>
      <c r="H7" s="2"/>
    </row>
    <row r="8" spans="1:8" ht="15.75">
      <c r="A8" s="35" t="s">
        <v>52</v>
      </c>
      <c r="B8" s="187"/>
      <c r="C8" s="170"/>
      <c r="D8" s="169"/>
      <c r="E8" s="23"/>
      <c r="F8" s="187"/>
      <c r="G8" s="2"/>
      <c r="H8" s="2"/>
    </row>
    <row r="9" spans="1:8" ht="15.75">
      <c r="A9" s="35" t="s">
        <v>56</v>
      </c>
      <c r="B9" s="187"/>
      <c r="C9" s="170"/>
      <c r="D9" s="169"/>
      <c r="E9" s="23"/>
      <c r="F9" s="187"/>
      <c r="G9" s="2"/>
      <c r="H9" s="2"/>
    </row>
    <row r="10" spans="1:8" ht="15.75">
      <c r="A10" s="15" t="s">
        <v>103</v>
      </c>
      <c r="B10" s="15"/>
      <c r="C10" s="171"/>
      <c r="D10" s="13"/>
      <c r="E10" s="23"/>
      <c r="F10" s="187"/>
      <c r="G10" s="2"/>
      <c r="H10" s="2"/>
    </row>
    <row r="11" spans="1:8" ht="15.75">
      <c r="A11" s="15" t="s">
        <v>104</v>
      </c>
      <c r="B11" s="15"/>
      <c r="C11" s="171"/>
      <c r="D11" s="13"/>
      <c r="E11" s="23"/>
      <c r="F11" s="187"/>
      <c r="G11" s="2"/>
      <c r="H11" s="2"/>
    </row>
    <row r="12" spans="1:8" ht="15">
      <c r="A12" s="15"/>
      <c r="B12" s="15"/>
      <c r="C12" s="13"/>
      <c r="D12" s="13"/>
      <c r="E12" s="13"/>
      <c r="F12" s="13"/>
      <c r="G12" s="2"/>
      <c r="H12" s="2"/>
    </row>
    <row r="13" spans="1:8" ht="45">
      <c r="A13" s="14" t="s">
        <v>64</v>
      </c>
      <c r="B13" s="14"/>
      <c r="C13" s="187"/>
      <c r="D13" s="13"/>
      <c r="E13" s="13"/>
      <c r="F13" s="13"/>
      <c r="G13" s="2"/>
      <c r="H13" s="2"/>
    </row>
    <row r="14" spans="1:8" ht="15">
      <c r="A14" s="14" t="s">
        <v>55</v>
      </c>
      <c r="B14" s="14"/>
      <c r="C14" s="172"/>
      <c r="D14" s="13"/>
      <c r="E14" s="13"/>
      <c r="F14" s="13"/>
      <c r="G14" s="2"/>
      <c r="H14" s="2"/>
    </row>
    <row r="15" spans="1:8" ht="15">
      <c r="A15" s="16" t="s">
        <v>42</v>
      </c>
      <c r="B15" s="16"/>
      <c r="C15" s="187" t="s">
        <v>107</v>
      </c>
      <c r="D15" s="13"/>
      <c r="E15" s="13"/>
      <c r="F15" s="13"/>
      <c r="G15" s="2"/>
      <c r="H15" s="2"/>
    </row>
    <row r="16" spans="1:8" ht="15">
      <c r="A16" s="16" t="s">
        <v>156</v>
      </c>
      <c r="B16" s="16"/>
      <c r="C16" s="187"/>
      <c r="D16" s="13"/>
      <c r="E16" s="13"/>
      <c r="F16" s="13"/>
      <c r="G16" s="2"/>
      <c r="H16" s="2"/>
    </row>
    <row r="17" spans="1:8" ht="15">
      <c r="A17" s="17"/>
      <c r="B17" s="17"/>
      <c r="C17" s="18"/>
      <c r="D17" s="18"/>
      <c r="E17" s="18"/>
      <c r="F17" s="18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47.25">
      <c r="A19" s="12" t="s">
        <v>74</v>
      </c>
      <c r="B19" s="12"/>
      <c r="C19" s="26" t="s">
        <v>75</v>
      </c>
      <c r="D19" s="2"/>
      <c r="E19" s="2"/>
      <c r="F19" s="2"/>
      <c r="G19" s="2"/>
      <c r="H19" s="2"/>
    </row>
    <row r="20" spans="1:8" ht="15">
      <c r="A20" s="24" t="s">
        <v>44</v>
      </c>
      <c r="B20" s="24"/>
      <c r="C20" s="188"/>
      <c r="D20" s="2"/>
      <c r="E20" s="2"/>
      <c r="F20" s="2"/>
      <c r="G20" s="2"/>
      <c r="H20" s="2"/>
    </row>
    <row r="21" spans="1:8" ht="15">
      <c r="A21" s="24" t="s">
        <v>43</v>
      </c>
      <c r="B21" s="24"/>
      <c r="C21" s="188"/>
      <c r="D21" s="2"/>
      <c r="E21" s="2"/>
      <c r="F21" s="2"/>
      <c r="G21" s="2"/>
      <c r="H21" s="2"/>
    </row>
    <row r="22" spans="1:8" ht="15">
      <c r="A22" s="24" t="s">
        <v>45</v>
      </c>
      <c r="B22" s="24"/>
      <c r="C22" s="188"/>
      <c r="D22" s="2"/>
      <c r="E22" s="2"/>
      <c r="F22" s="2"/>
      <c r="G22" s="2"/>
      <c r="H22" s="2"/>
    </row>
    <row r="23" spans="1:8" ht="15">
      <c r="A23" s="24" t="s">
        <v>46</v>
      </c>
      <c r="B23" s="24"/>
      <c r="C23" s="188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6" ht="15">
      <c r="A25" s="189"/>
      <c r="B25" s="189"/>
      <c r="C25" s="189"/>
      <c r="D25" s="189"/>
      <c r="E25" s="189"/>
      <c r="F25" s="189"/>
    </row>
    <row r="26" spans="1:6" ht="15">
      <c r="A26" s="189"/>
      <c r="B26" s="189"/>
      <c r="C26" s="189"/>
      <c r="D26" s="189"/>
      <c r="E26" s="189"/>
      <c r="F26" s="189"/>
    </row>
    <row r="27" spans="1:6" ht="15">
      <c r="A27" s="189"/>
      <c r="B27" s="189"/>
      <c r="C27" s="189"/>
      <c r="D27" s="189"/>
      <c r="E27" s="189"/>
      <c r="F27" s="189"/>
    </row>
    <row r="28" spans="1:6" ht="15">
      <c r="A28" s="189"/>
      <c r="B28" s="189"/>
      <c r="C28" s="189"/>
      <c r="D28" s="189"/>
      <c r="E28" s="189"/>
      <c r="F28" s="189"/>
    </row>
    <row r="29" spans="1:6" ht="15">
      <c r="A29" s="189"/>
      <c r="B29" s="189"/>
      <c r="C29" s="189"/>
      <c r="D29" s="189"/>
      <c r="E29" s="189"/>
      <c r="F29" s="189"/>
    </row>
    <row r="41" s="10" customFormat="1" ht="15.75"/>
    <row r="42" s="10" customFormat="1" ht="15.75"/>
    <row r="81" spans="1:2" ht="15">
      <c r="A81" s="9"/>
      <c r="B81" s="9"/>
    </row>
    <row r="82" spans="1:2" ht="15">
      <c r="A82" s="9"/>
      <c r="B82" s="9"/>
    </row>
    <row r="84" spans="1:2" ht="15">
      <c r="A84" s="9"/>
      <c r="B84" s="9"/>
    </row>
    <row r="86" spans="1:2" ht="15">
      <c r="A86" s="9"/>
      <c r="B86" s="9"/>
    </row>
    <row r="87" spans="1:2" ht="15">
      <c r="A87" s="9"/>
      <c r="B87" s="9"/>
    </row>
  </sheetData>
  <sheetProtection password="D07C" sheet="1" objects="1" scenarios="1"/>
  <mergeCells count="3">
    <mergeCell ref="A1:F1"/>
    <mergeCell ref="A2:F2"/>
    <mergeCell ref="B3:F3"/>
  </mergeCells>
  <dataValidations count="4">
    <dataValidation type="list" allowBlank="1" showInputMessage="1" showErrorMessage="1" sqref="F5:F11 C13 B5:B9">
      <formula1>si_no</formula1>
    </dataValidation>
    <dataValidation type="list" showInputMessage="1" showErrorMessage="1" promptTitle="Classe di fatturato" prompt="Scegliere una delle classi di fatturato.&#10;E' molto importante inserire la classe di fatturato per ottenere i risultati migliori dall'analisi." errorTitle="ATTENZIONE" error="Il campo non può essere lasciato VUOTO, inserire un valore tra quelli proposti nell'elenco o inserire &quot;nessun valore&quot;" sqref="C15">
      <formula1>Fatturato</formula1>
    </dataValidation>
    <dataValidation type="list" allowBlank="1" showInputMessage="1" showErrorMessage="1" sqref="C20:C23">
      <formula1>Voto</formula1>
    </dataValidation>
    <dataValidation type="list" showInputMessage="1" showErrorMessage="1" promptTitle="TIpologia di attività" prompt="Scegliere l'attività che più si avcina alla propria.&#10;E' molto importante inserire il settore principale di attività&#10;per ottenere i risultati migliori dall'analisi." errorTitle="ATTENZIONE" error="Il campo non può essere lasciato VUOTO, inserire un valore tra quelli proposti nell'elenco o inserire &quot;nessun valore&quot;" sqref="C16">
      <formula1>Settori</formula1>
    </dataValidation>
  </dataValidations>
  <printOptions/>
  <pageMargins left="0.75" right="0.75" top="1" bottom="1" header="0.5" footer="0.5"/>
  <pageSetup horizontalDpi="600" verticalDpi="600" orientation="portrait" paperSize="9" scale="5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D79"/>
  <sheetViews>
    <sheetView workbookViewId="0" topLeftCell="A1">
      <selection activeCell="B2" sqref="A2:B2"/>
    </sheetView>
  </sheetViews>
  <sheetFormatPr defaultColWidth="9.140625" defaultRowHeight="12.75"/>
  <cols>
    <col min="1" max="1" width="55.57421875" style="0" customWidth="1"/>
    <col min="2" max="2" width="19.140625" style="0" customWidth="1"/>
    <col min="3" max="3" width="64.421875" style="0" customWidth="1"/>
    <col min="4" max="4" width="4.00390625" style="31" customWidth="1"/>
  </cols>
  <sheetData>
    <row r="1" spans="1:3" ht="13.5" thickBot="1">
      <c r="A1" s="75"/>
      <c r="B1" s="75"/>
      <c r="C1" s="75"/>
    </row>
    <row r="2" spans="1:3" ht="51.75" thickBot="1">
      <c r="A2" s="183" t="s">
        <v>164</v>
      </c>
      <c r="B2" s="184"/>
      <c r="C2" s="75"/>
    </row>
    <row r="3" spans="1:3" ht="39" thickBot="1">
      <c r="A3" s="183" t="s">
        <v>165</v>
      </c>
      <c r="B3" s="184"/>
      <c r="C3" s="75"/>
    </row>
    <row r="4" spans="1:3" ht="13.5" thickBot="1">
      <c r="A4" s="75"/>
      <c r="B4" s="75"/>
      <c r="C4" s="75"/>
    </row>
    <row r="5" spans="1:4" ht="15.75">
      <c r="A5" s="37" t="s">
        <v>85</v>
      </c>
      <c r="B5" s="40" t="s">
        <v>76</v>
      </c>
      <c r="C5" s="4" t="s">
        <v>187</v>
      </c>
      <c r="D5" s="28"/>
    </row>
    <row r="6" spans="1:4" ht="15.75">
      <c r="A6" s="50" t="s">
        <v>15</v>
      </c>
      <c r="B6" s="41"/>
      <c r="C6" s="6"/>
      <c r="D6" s="29"/>
    </row>
    <row r="7" spans="1:4" ht="60">
      <c r="A7" s="51" t="s">
        <v>16</v>
      </c>
      <c r="B7" s="159" t="s">
        <v>79</v>
      </c>
      <c r="C7" s="6"/>
      <c r="D7" s="29"/>
    </row>
    <row r="8" spans="1:4" ht="30">
      <c r="A8" s="51" t="s">
        <v>86</v>
      </c>
      <c r="B8" s="159" t="s">
        <v>79</v>
      </c>
      <c r="C8" s="6"/>
      <c r="D8" s="29"/>
    </row>
    <row r="9" spans="1:4" ht="44.25" customHeight="1">
      <c r="A9" s="51" t="s">
        <v>87</v>
      </c>
      <c r="B9" s="159" t="s">
        <v>79</v>
      </c>
      <c r="C9" s="6"/>
      <c r="D9" s="29"/>
    </row>
    <row r="10" spans="1:4" ht="45">
      <c r="A10" s="51" t="s">
        <v>88</v>
      </c>
      <c r="B10" s="159" t="s">
        <v>79</v>
      </c>
      <c r="C10" s="6"/>
      <c r="D10" s="29"/>
    </row>
    <row r="11" spans="1:4" ht="45">
      <c r="A11" s="51" t="s">
        <v>17</v>
      </c>
      <c r="B11" s="159" t="s">
        <v>79</v>
      </c>
      <c r="C11" s="6"/>
      <c r="D11" s="29"/>
    </row>
    <row r="12" spans="1:4" ht="15">
      <c r="A12" s="38"/>
      <c r="B12" s="42"/>
      <c r="C12" s="6"/>
      <c r="D12" s="29"/>
    </row>
    <row r="13" spans="1:4" ht="15.75">
      <c r="A13" s="43" t="s">
        <v>28</v>
      </c>
      <c r="B13" s="43"/>
      <c r="C13" s="6"/>
      <c r="D13" s="29"/>
    </row>
    <row r="14" spans="1:4" ht="60">
      <c r="A14" s="52" t="s">
        <v>89</v>
      </c>
      <c r="B14" s="160" t="s">
        <v>79</v>
      </c>
      <c r="C14" s="6"/>
      <c r="D14" s="29"/>
    </row>
    <row r="15" spans="1:4" ht="30">
      <c r="A15" s="52" t="s">
        <v>29</v>
      </c>
      <c r="B15" s="160" t="s">
        <v>79</v>
      </c>
      <c r="C15" s="6"/>
      <c r="D15" s="29"/>
    </row>
    <row r="16" spans="1:4" ht="30">
      <c r="A16" s="52" t="s">
        <v>92</v>
      </c>
      <c r="B16" s="160" t="s">
        <v>79</v>
      </c>
      <c r="C16" s="6"/>
      <c r="D16" s="29"/>
    </row>
    <row r="17" spans="1:4" ht="45">
      <c r="A17" s="52" t="s">
        <v>91</v>
      </c>
      <c r="B17" s="160" t="s">
        <v>79</v>
      </c>
      <c r="C17" s="6"/>
      <c r="D17" s="29"/>
    </row>
    <row r="18" spans="1:4" ht="30">
      <c r="A18" s="52" t="s">
        <v>30</v>
      </c>
      <c r="B18" s="160" t="s">
        <v>79</v>
      </c>
      <c r="C18" s="6"/>
      <c r="D18" s="29"/>
    </row>
    <row r="19" spans="1:4" ht="45">
      <c r="A19" s="52" t="s">
        <v>90</v>
      </c>
      <c r="B19" s="160" t="s">
        <v>79</v>
      </c>
      <c r="C19" s="6"/>
      <c r="D19" s="29"/>
    </row>
    <row r="20" spans="1:4" ht="15">
      <c r="A20" s="53"/>
      <c r="B20" s="42"/>
      <c r="C20" s="6"/>
      <c r="D20" s="29"/>
    </row>
    <row r="21" spans="1:4" ht="15.75">
      <c r="A21" s="39" t="s">
        <v>31</v>
      </c>
      <c r="B21" s="66"/>
      <c r="C21" s="6"/>
      <c r="D21" s="29"/>
    </row>
    <row r="22" spans="1:4" ht="60">
      <c r="A22" s="67" t="s">
        <v>32</v>
      </c>
      <c r="B22" s="161" t="s">
        <v>79</v>
      </c>
      <c r="C22" s="6"/>
      <c r="D22" s="29"/>
    </row>
    <row r="23" spans="1:4" ht="62.25" customHeight="1">
      <c r="A23" s="67" t="s">
        <v>97</v>
      </c>
      <c r="B23" s="161" t="s">
        <v>79</v>
      </c>
      <c r="C23" s="6"/>
      <c r="D23" s="29"/>
    </row>
    <row r="24" spans="1:4" ht="45">
      <c r="A24" s="67" t="s">
        <v>33</v>
      </c>
      <c r="B24" s="161" t="s">
        <v>79</v>
      </c>
      <c r="C24" s="6"/>
      <c r="D24" s="29"/>
    </row>
    <row r="25" spans="1:4" ht="15.75">
      <c r="A25" s="54"/>
      <c r="B25" s="42"/>
      <c r="C25" s="4"/>
      <c r="D25" s="28"/>
    </row>
    <row r="26" spans="1:4" ht="15.75">
      <c r="A26" s="44" t="s">
        <v>0</v>
      </c>
      <c r="B26" s="44"/>
      <c r="C26" s="4"/>
      <c r="D26" s="28"/>
    </row>
    <row r="27" spans="1:4" ht="30">
      <c r="A27" s="55" t="s">
        <v>157</v>
      </c>
      <c r="B27" s="162" t="s">
        <v>79</v>
      </c>
      <c r="C27" s="6"/>
      <c r="D27" s="29"/>
    </row>
    <row r="28" spans="1:4" ht="30">
      <c r="A28" s="55" t="s">
        <v>94</v>
      </c>
      <c r="B28" s="162" t="s">
        <v>79</v>
      </c>
      <c r="C28" s="6"/>
      <c r="D28" s="29"/>
    </row>
    <row r="29" spans="1:4" ht="30">
      <c r="A29" s="55" t="s">
        <v>93</v>
      </c>
      <c r="B29" s="162" t="s">
        <v>79</v>
      </c>
      <c r="C29" s="6"/>
      <c r="D29" s="29"/>
    </row>
    <row r="30" spans="1:4" ht="30">
      <c r="A30" s="55" t="s">
        <v>95</v>
      </c>
      <c r="B30" s="162" t="s">
        <v>79</v>
      </c>
      <c r="C30" s="6"/>
      <c r="D30" s="29"/>
    </row>
    <row r="31" spans="1:4" ht="45">
      <c r="A31" s="55" t="s">
        <v>36</v>
      </c>
      <c r="B31" s="162" t="s">
        <v>79</v>
      </c>
      <c r="C31" s="6"/>
      <c r="D31" s="29"/>
    </row>
    <row r="32" spans="1:4" ht="30">
      <c r="A32" s="55" t="s">
        <v>2</v>
      </c>
      <c r="B32" s="162" t="s">
        <v>79</v>
      </c>
      <c r="C32" s="6"/>
      <c r="D32" s="29"/>
    </row>
    <row r="33" spans="1:4" ht="30">
      <c r="A33" s="55" t="s">
        <v>3</v>
      </c>
      <c r="B33" s="162" t="s">
        <v>79</v>
      </c>
      <c r="C33" s="6"/>
      <c r="D33" s="29"/>
    </row>
    <row r="34" spans="1:4" ht="15.75">
      <c r="A34" s="54"/>
      <c r="B34" s="42"/>
      <c r="C34" s="4"/>
      <c r="D34" s="28"/>
    </row>
    <row r="35" spans="1:4" ht="15.75">
      <c r="A35" s="180" t="s">
        <v>159</v>
      </c>
      <c r="B35" s="180"/>
      <c r="C35" s="4"/>
      <c r="D35" s="28"/>
    </row>
    <row r="36" spans="1:4" ht="30">
      <c r="A36" s="181" t="s">
        <v>157</v>
      </c>
      <c r="B36" s="182" t="s">
        <v>79</v>
      </c>
      <c r="C36" s="6"/>
      <c r="D36" s="29"/>
    </row>
    <row r="37" spans="1:4" ht="30">
      <c r="A37" s="181" t="s">
        <v>160</v>
      </c>
      <c r="B37" s="182" t="s">
        <v>79</v>
      </c>
      <c r="C37" s="6"/>
      <c r="D37" s="29"/>
    </row>
    <row r="38" spans="1:4" ht="45">
      <c r="A38" s="181" t="s">
        <v>161</v>
      </c>
      <c r="B38" s="182" t="s">
        <v>79</v>
      </c>
      <c r="C38" s="6"/>
      <c r="D38" s="29"/>
    </row>
    <row r="39" spans="1:4" ht="30">
      <c r="A39" s="181" t="s">
        <v>95</v>
      </c>
      <c r="B39" s="182" t="s">
        <v>79</v>
      </c>
      <c r="C39" s="6"/>
      <c r="D39" s="29"/>
    </row>
    <row r="40" spans="1:4" ht="45">
      <c r="A40" s="181" t="s">
        <v>162</v>
      </c>
      <c r="B40" s="182" t="s">
        <v>79</v>
      </c>
      <c r="C40" s="6"/>
      <c r="D40" s="29"/>
    </row>
    <row r="41" spans="1:4" ht="60">
      <c r="A41" s="181" t="s">
        <v>163</v>
      </c>
      <c r="B41" s="182" t="s">
        <v>79</v>
      </c>
      <c r="C41" s="6"/>
      <c r="D41" s="29"/>
    </row>
    <row r="42" spans="1:4" ht="15">
      <c r="A42" s="53"/>
      <c r="B42" s="42"/>
      <c r="C42" s="6"/>
      <c r="D42" s="29"/>
    </row>
    <row r="43" spans="1:4" ht="15.75">
      <c r="A43" s="56" t="s">
        <v>4</v>
      </c>
      <c r="B43" s="45"/>
      <c r="C43" s="6"/>
      <c r="D43" s="29"/>
    </row>
    <row r="44" spans="1:4" ht="75">
      <c r="A44" s="57" t="s">
        <v>5</v>
      </c>
      <c r="B44" s="163" t="s">
        <v>79</v>
      </c>
      <c r="C44" s="8" t="s">
        <v>34</v>
      </c>
      <c r="D44" s="30"/>
    </row>
    <row r="45" spans="1:4" ht="45">
      <c r="A45" s="57" t="s">
        <v>37</v>
      </c>
      <c r="B45" s="163" t="s">
        <v>79</v>
      </c>
      <c r="C45" s="6"/>
      <c r="D45" s="29"/>
    </row>
    <row r="46" spans="1:4" ht="30">
      <c r="A46" s="57" t="s">
        <v>96</v>
      </c>
      <c r="B46" s="163" t="s">
        <v>79</v>
      </c>
      <c r="C46" s="6"/>
      <c r="D46" s="29"/>
    </row>
    <row r="47" spans="1:4" ht="15">
      <c r="A47" s="53"/>
      <c r="B47" s="46"/>
      <c r="C47" s="6"/>
      <c r="D47" s="29"/>
    </row>
    <row r="48" spans="1:4" ht="15.75">
      <c r="A48" s="58" t="s">
        <v>6</v>
      </c>
      <c r="B48" s="47"/>
      <c r="C48" s="6"/>
      <c r="D48" s="29"/>
    </row>
    <row r="49" spans="1:4" ht="45">
      <c r="A49" s="47" t="s">
        <v>7</v>
      </c>
      <c r="B49" s="164" t="s">
        <v>79</v>
      </c>
      <c r="C49" s="8" t="s">
        <v>35</v>
      </c>
      <c r="D49" s="30"/>
    </row>
    <row r="50" spans="1:4" ht="30">
      <c r="A50" s="59" t="s">
        <v>8</v>
      </c>
      <c r="B50" s="164" t="s">
        <v>79</v>
      </c>
      <c r="C50" s="6"/>
      <c r="D50" s="29"/>
    </row>
    <row r="51" spans="1:4" ht="45">
      <c r="A51" s="59" t="s">
        <v>9</v>
      </c>
      <c r="B51" s="164" t="s">
        <v>79</v>
      </c>
      <c r="C51" s="6"/>
      <c r="D51" s="29"/>
    </row>
    <row r="52" spans="1:4" ht="15">
      <c r="A52" s="53"/>
      <c r="B52" s="42"/>
      <c r="C52" s="6"/>
      <c r="D52" s="29"/>
    </row>
    <row r="53" spans="1:4" ht="15.75">
      <c r="A53" s="60" t="s">
        <v>10</v>
      </c>
      <c r="B53" s="48"/>
      <c r="C53" s="6"/>
      <c r="D53" s="29"/>
    </row>
    <row r="54" spans="1:4" ht="30">
      <c r="A54" s="61" t="s">
        <v>11</v>
      </c>
      <c r="B54" s="165" t="s">
        <v>79</v>
      </c>
      <c r="C54" s="6"/>
      <c r="D54" s="29"/>
    </row>
    <row r="55" spans="1:4" ht="30">
      <c r="A55" s="61" t="s">
        <v>12</v>
      </c>
      <c r="B55" s="165" t="s">
        <v>79</v>
      </c>
      <c r="C55" s="6"/>
      <c r="D55" s="29"/>
    </row>
    <row r="56" spans="1:4" ht="45">
      <c r="A56" s="61" t="s">
        <v>13</v>
      </c>
      <c r="B56" s="165" t="s">
        <v>79</v>
      </c>
      <c r="C56" s="6"/>
      <c r="D56" s="29"/>
    </row>
    <row r="57" spans="1:4" ht="45">
      <c r="A57" s="61" t="s">
        <v>14</v>
      </c>
      <c r="B57" s="165" t="s">
        <v>79</v>
      </c>
      <c r="C57" s="6"/>
      <c r="D57" s="29"/>
    </row>
    <row r="58" spans="1:4" ht="15.75" thickBot="1">
      <c r="A58" s="53"/>
      <c r="B58" s="175"/>
      <c r="C58" s="6"/>
      <c r="D58" s="29"/>
    </row>
    <row r="59" spans="1:4" ht="39" customHeight="1" thickBot="1">
      <c r="A59" s="179" t="s">
        <v>158</v>
      </c>
      <c r="B59" s="178"/>
      <c r="C59" s="6"/>
      <c r="D59" s="29"/>
    </row>
    <row r="60" spans="1:4" ht="15.75">
      <c r="A60" s="176" t="s">
        <v>18</v>
      </c>
      <c r="B60" s="177"/>
      <c r="C60" s="6"/>
      <c r="D60" s="29"/>
    </row>
    <row r="61" spans="1:4" ht="30">
      <c r="A61" s="63" t="s">
        <v>19</v>
      </c>
      <c r="B61" s="166" t="s">
        <v>79</v>
      </c>
      <c r="C61" s="6"/>
      <c r="D61" s="29"/>
    </row>
    <row r="62" spans="1:4" ht="30">
      <c r="A62" s="63" t="s">
        <v>80</v>
      </c>
      <c r="B62" s="166" t="s">
        <v>79</v>
      </c>
      <c r="C62" s="6"/>
      <c r="D62" s="29"/>
    </row>
    <row r="63" spans="1:4" ht="30">
      <c r="A63" s="63" t="s">
        <v>20</v>
      </c>
      <c r="B63" s="166" t="s">
        <v>79</v>
      </c>
      <c r="C63" s="6"/>
      <c r="D63" s="29"/>
    </row>
    <row r="64" spans="1:4" ht="60">
      <c r="A64" s="63" t="s">
        <v>21</v>
      </c>
      <c r="B64" s="166" t="s">
        <v>79</v>
      </c>
      <c r="C64" s="6"/>
      <c r="D64" s="29"/>
    </row>
    <row r="65" spans="1:4" ht="15">
      <c r="A65" s="53"/>
      <c r="B65" s="42"/>
      <c r="C65" s="6"/>
      <c r="D65" s="29"/>
    </row>
    <row r="66" spans="1:4" ht="15.75">
      <c r="A66" s="64" t="s">
        <v>22</v>
      </c>
      <c r="B66" s="49"/>
      <c r="C66" s="6"/>
      <c r="D66" s="29"/>
    </row>
    <row r="67" spans="1:4" ht="45">
      <c r="A67" s="65" t="s">
        <v>23</v>
      </c>
      <c r="B67" s="167" t="s">
        <v>79</v>
      </c>
      <c r="C67" s="6"/>
      <c r="D67" s="29"/>
    </row>
    <row r="68" spans="1:4" ht="30">
      <c r="A68" s="65" t="s">
        <v>24</v>
      </c>
      <c r="B68" s="167"/>
      <c r="C68" s="6"/>
      <c r="D68" s="29"/>
    </row>
    <row r="69" spans="1:4" ht="30">
      <c r="A69" s="68" t="s">
        <v>25</v>
      </c>
      <c r="B69" s="167" t="s">
        <v>79</v>
      </c>
      <c r="C69" s="6"/>
      <c r="D69" s="29"/>
    </row>
    <row r="70" spans="1:4" ht="30">
      <c r="A70" s="68" t="s">
        <v>26</v>
      </c>
      <c r="B70" s="167" t="s">
        <v>79</v>
      </c>
      <c r="C70" s="6"/>
      <c r="D70" s="29"/>
    </row>
    <row r="71" spans="1:4" ht="30.75" thickBot="1">
      <c r="A71" s="69" t="s">
        <v>27</v>
      </c>
      <c r="B71" s="168" t="s">
        <v>79</v>
      </c>
      <c r="C71" s="6"/>
      <c r="D71" s="29"/>
    </row>
    <row r="72" spans="1:4" ht="15">
      <c r="A72" s="7"/>
      <c r="B72" s="2"/>
      <c r="C72" s="2"/>
      <c r="D72" s="29"/>
    </row>
    <row r="73" spans="1:4" ht="15">
      <c r="A73" s="7"/>
      <c r="B73" s="2"/>
      <c r="C73" s="2"/>
      <c r="D73" s="29"/>
    </row>
    <row r="74" spans="1:3" ht="12.75">
      <c r="A74" s="19"/>
      <c r="B74" s="19"/>
      <c r="C74" s="19"/>
    </row>
    <row r="75" spans="1:3" ht="12.75">
      <c r="A75" s="19"/>
      <c r="B75" s="19"/>
      <c r="C75" s="19"/>
    </row>
    <row r="76" spans="1:3" ht="12.75">
      <c r="A76" s="19"/>
      <c r="B76" s="19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</sheetData>
  <sheetProtection password="D07C" sheet="1" objects="1" scenarios="1"/>
  <dataValidations count="2">
    <dataValidation type="list" showInputMessage="1" showErrorMessage="1" sqref="B54:B57 B69:B71 B61:B64 B49:B51 B67 B44:B46 B36:B41 B27:B33 B14:B19 B22:B24 B7:B11">
      <formula1>Risposte</formula1>
    </dataValidation>
    <dataValidation showInputMessage="1" showErrorMessage="1" sqref="B42:B43 B68 B47:B48 B52:B53 B58:B60 B65:B66 B34:B35 B20:B21 B25:B26 B12:B13"/>
  </dataValidations>
  <hyperlinks>
    <hyperlink ref="C44" location="_ednref1" display="_ednref1"/>
    <hyperlink ref="C49" location="_ednref2" display="_ednref2"/>
  </hyperlinks>
  <printOptions/>
  <pageMargins left="0.75" right="0.75" top="1" bottom="1" header="0.5" footer="0.5"/>
  <pageSetup horizontalDpi="600" verticalDpi="600" orientation="portrait" paperSize="9" scale="55" r:id="rId2"/>
  <rowBreaks count="1" manualBreakCount="1">
    <brk id="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G26" sqref="G26"/>
    </sheetView>
  </sheetViews>
  <sheetFormatPr defaultColWidth="9.140625" defaultRowHeight="12.75"/>
  <cols>
    <col min="2" max="2" width="23.28125" style="0" customWidth="1"/>
  </cols>
  <sheetData>
    <row r="1" spans="1:5" ht="12.75">
      <c r="A1" s="20" t="s">
        <v>62</v>
      </c>
      <c r="B1" s="20" t="s">
        <v>65</v>
      </c>
      <c r="C1" s="20" t="s">
        <v>73</v>
      </c>
      <c r="D1" s="20" t="s">
        <v>76</v>
      </c>
      <c r="E1" s="20" t="s">
        <v>166</v>
      </c>
    </row>
    <row r="2" spans="1:5" ht="12.75">
      <c r="A2" s="19" t="s">
        <v>53</v>
      </c>
      <c r="B2" s="19" t="s">
        <v>107</v>
      </c>
      <c r="C2" s="25">
        <v>1</v>
      </c>
      <c r="D2" s="19" t="s">
        <v>79</v>
      </c>
      <c r="E2" s="185" t="s">
        <v>167</v>
      </c>
    </row>
    <row r="3" spans="1:5" ht="12.75">
      <c r="A3" s="19" t="s">
        <v>63</v>
      </c>
      <c r="B3" s="19" t="s">
        <v>66</v>
      </c>
      <c r="C3" s="25">
        <v>2</v>
      </c>
      <c r="D3" s="19" t="s">
        <v>77</v>
      </c>
      <c r="E3" s="185" t="s">
        <v>168</v>
      </c>
    </row>
    <row r="4" spans="2:5" ht="12.75">
      <c r="B4" s="19" t="s">
        <v>67</v>
      </c>
      <c r="C4" s="25">
        <v>3</v>
      </c>
      <c r="D4" s="19" t="s">
        <v>54</v>
      </c>
      <c r="E4" s="186" t="s">
        <v>169</v>
      </c>
    </row>
    <row r="5" spans="2:5" ht="12.75">
      <c r="B5" s="19" t="s">
        <v>68</v>
      </c>
      <c r="C5" s="25">
        <v>4</v>
      </c>
      <c r="D5" s="19" t="s">
        <v>78</v>
      </c>
      <c r="E5" s="185" t="s">
        <v>170</v>
      </c>
    </row>
    <row r="6" spans="2:5" ht="12.75">
      <c r="B6" s="19" t="s">
        <v>69</v>
      </c>
      <c r="E6" s="185" t="s">
        <v>171</v>
      </c>
    </row>
    <row r="7" spans="2:5" ht="12.75">
      <c r="B7" s="19" t="s">
        <v>108</v>
      </c>
      <c r="E7" t="s">
        <v>172</v>
      </c>
    </row>
    <row r="8" spans="2:5" ht="12.75">
      <c r="B8" s="19" t="s">
        <v>109</v>
      </c>
      <c r="E8" t="s">
        <v>173</v>
      </c>
    </row>
    <row r="9" ht="12.75">
      <c r="E9" t="s">
        <v>174</v>
      </c>
    </row>
    <row r="10" ht="12.75">
      <c r="E10" t="s">
        <v>175</v>
      </c>
    </row>
    <row r="11" ht="12.75">
      <c r="E11" t="s">
        <v>176</v>
      </c>
    </row>
    <row r="12" ht="12.75">
      <c r="E12" t="s">
        <v>177</v>
      </c>
    </row>
    <row r="13" ht="12.75">
      <c r="E13" t="s">
        <v>178</v>
      </c>
    </row>
    <row r="14" ht="12.75">
      <c r="E14" t="s">
        <v>179</v>
      </c>
    </row>
    <row r="15" ht="12.75">
      <c r="E15" t="s">
        <v>180</v>
      </c>
    </row>
    <row r="16" ht="12.75">
      <c r="E16" t="s">
        <v>181</v>
      </c>
    </row>
    <row r="17" ht="12.75">
      <c r="E17" t="s">
        <v>182</v>
      </c>
    </row>
    <row r="18" ht="12.75">
      <c r="E18" t="s">
        <v>183</v>
      </c>
    </row>
    <row r="19" ht="12.75">
      <c r="E19" t="s">
        <v>184</v>
      </c>
    </row>
    <row r="20" ht="12.75">
      <c r="E20" t="s">
        <v>185</v>
      </c>
    </row>
  </sheetData>
  <sheetProtection password="D07C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B38">
      <selection activeCell="G26" sqref="G26"/>
    </sheetView>
  </sheetViews>
  <sheetFormatPr defaultColWidth="9.140625" defaultRowHeight="12.75"/>
  <cols>
    <col min="1" max="1" width="55.57421875" style="0" customWidth="1"/>
    <col min="2" max="2" width="19.140625" style="74" customWidth="1"/>
    <col min="3" max="3" width="19.140625" style="0" customWidth="1"/>
    <col min="4" max="4" width="19.140625" style="85" customWidth="1"/>
    <col min="5" max="5" width="19.140625" style="82" customWidth="1"/>
    <col min="6" max="6" width="19.140625" style="79" customWidth="1"/>
    <col min="7" max="11" width="19.140625" style="0" customWidth="1"/>
  </cols>
  <sheetData>
    <row r="1" spans="1:11" ht="31.5">
      <c r="A1" s="37" t="s">
        <v>85</v>
      </c>
      <c r="B1" s="71" t="s">
        <v>76</v>
      </c>
      <c r="C1" s="70" t="s">
        <v>98</v>
      </c>
      <c r="D1" s="83" t="s">
        <v>100</v>
      </c>
      <c r="E1" s="80" t="s">
        <v>101</v>
      </c>
      <c r="F1" s="78" t="s">
        <v>102</v>
      </c>
      <c r="G1" s="199" t="s">
        <v>38</v>
      </c>
      <c r="H1" s="199"/>
      <c r="I1" s="199"/>
      <c r="J1" s="199"/>
      <c r="K1" s="3" t="s">
        <v>47</v>
      </c>
    </row>
    <row r="2" spans="1:11" ht="15.75">
      <c r="A2" s="50" t="s">
        <v>15</v>
      </c>
      <c r="B2" s="73">
        <v>5</v>
      </c>
      <c r="C2" s="75"/>
      <c r="D2" s="84">
        <f>SUM(C3:C7)</f>
        <v>0</v>
      </c>
      <c r="E2" s="81" t="str">
        <f>IF(D2&lt;=0,"negativo",IF(D2&gt;0,D2/B2,"qualcosa non va"))</f>
        <v>negativo</v>
      </c>
      <c r="F2" s="97" t="str">
        <f>IF(E2="negativo","C",IF(E2&lt;=75%,"B","A"))</f>
        <v>C</v>
      </c>
      <c r="G2" s="5"/>
      <c r="H2" s="5"/>
      <c r="I2" s="5"/>
      <c r="J2" s="5"/>
      <c r="K2" s="5"/>
    </row>
    <row r="3" spans="1:11" ht="60">
      <c r="A3" s="51" t="s">
        <v>16</v>
      </c>
      <c r="B3" s="72" t="str">
        <f>Autodiagnosi!B7</f>
        <v>Nessuna Risposta</v>
      </c>
      <c r="C3" t="str">
        <f>IF(Autodiagnosi!B7=Campi!D$2,Calcolo!J3,IF(B3=Campi!D$3,Calcolo!G3,IF(B3=Campi!D$4,Calcolo!I3,IF(B3=Campi!D$5,Calcolo!H3,"qualcosa non va"))))</f>
        <v>n.a.</v>
      </c>
      <c r="G3" s="5">
        <v>1</v>
      </c>
      <c r="H3" s="5">
        <v>-1</v>
      </c>
      <c r="I3" s="5">
        <v>0</v>
      </c>
      <c r="J3" s="5" t="s">
        <v>40</v>
      </c>
      <c r="K3" s="5"/>
    </row>
    <row r="4" spans="1:11" ht="30">
      <c r="A4" s="51" t="s">
        <v>86</v>
      </c>
      <c r="B4" s="72" t="str">
        <f>Autodiagnosi!B8</f>
        <v>Nessuna Risposta</v>
      </c>
      <c r="C4" t="str">
        <f>IF(Autodiagnosi!B8=Campi!D$2,Calcolo!J4,IF(B4=Campi!D$3,Calcolo!G4,IF(B4=Campi!D$4,Calcolo!I4,IF(B4=Campi!D$5,Calcolo!H4,"qualcosa non va"))))</f>
        <v>n.a.</v>
      </c>
      <c r="G4" s="5">
        <v>1</v>
      </c>
      <c r="H4" s="5">
        <v>-1</v>
      </c>
      <c r="I4" s="5">
        <v>0</v>
      </c>
      <c r="J4" s="5" t="s">
        <v>40</v>
      </c>
      <c r="K4" s="5"/>
    </row>
    <row r="5" spans="1:11" ht="44.25" customHeight="1">
      <c r="A5" s="51" t="s">
        <v>87</v>
      </c>
      <c r="B5" s="72" t="str">
        <f>Autodiagnosi!B9</f>
        <v>Nessuna Risposta</v>
      </c>
      <c r="C5" t="str">
        <f>IF(Autodiagnosi!B9=Campi!D$2,Calcolo!J5,IF(B5=Campi!D$3,Calcolo!G5,IF(B5=Campi!D$4,Calcolo!I5,IF(B5=Campi!D$5,Calcolo!H5,"qualcosa non va"))))</f>
        <v>n.a.</v>
      </c>
      <c r="G5" s="5">
        <v>1</v>
      </c>
      <c r="H5" s="5">
        <v>-1</v>
      </c>
      <c r="I5" s="5">
        <v>0</v>
      </c>
      <c r="J5" s="5" t="s">
        <v>40</v>
      </c>
      <c r="K5" s="5"/>
    </row>
    <row r="6" spans="1:11" ht="45">
      <c r="A6" s="51" t="s">
        <v>88</v>
      </c>
      <c r="B6" s="72" t="str">
        <f>Autodiagnosi!B10</f>
        <v>Nessuna Risposta</v>
      </c>
      <c r="C6" t="str">
        <f>IF(Autodiagnosi!B10=Campi!D$2,Calcolo!J6,IF(B6=Campi!D$3,Calcolo!G6,IF(B6=Campi!D$4,Calcolo!I6,IF(B6=Campi!D$5,Calcolo!H6,"qualcosa non va"))))</f>
        <v>n.a.</v>
      </c>
      <c r="G6" s="5">
        <v>1</v>
      </c>
      <c r="H6" s="5">
        <v>-1</v>
      </c>
      <c r="I6" s="5">
        <v>0</v>
      </c>
      <c r="J6" s="5" t="s">
        <v>40</v>
      </c>
      <c r="K6" s="5"/>
    </row>
    <row r="7" spans="1:11" ht="45">
      <c r="A7" s="51" t="s">
        <v>17</v>
      </c>
      <c r="B7" s="72" t="str">
        <f>Autodiagnosi!B11</f>
        <v>Nessuna Risposta</v>
      </c>
      <c r="C7" t="str">
        <f>IF(Autodiagnosi!B11=Campi!D$2,Calcolo!J7,IF(B7=Campi!D$3,Calcolo!G7,IF(B7=Campi!D$4,Calcolo!I7,IF(B7=Campi!D$5,Calcolo!H7,"qualcosa non va"))))</f>
        <v>n.a.</v>
      </c>
      <c r="G7" s="5">
        <v>1</v>
      </c>
      <c r="H7" s="5">
        <v>-1</v>
      </c>
      <c r="I7" s="5">
        <v>0</v>
      </c>
      <c r="J7" s="5" t="s">
        <v>40</v>
      </c>
      <c r="K7" s="5"/>
    </row>
    <row r="8" spans="1:11" ht="15">
      <c r="A8" s="38"/>
      <c r="B8" s="73"/>
      <c r="C8" s="75"/>
      <c r="D8" s="84"/>
      <c r="E8" s="81"/>
      <c r="F8" s="77"/>
      <c r="G8" s="5"/>
      <c r="H8" s="5"/>
      <c r="I8" s="5"/>
      <c r="J8" s="5"/>
      <c r="K8" s="5"/>
    </row>
    <row r="9" spans="1:11" ht="15.75">
      <c r="A9" s="43" t="s">
        <v>28</v>
      </c>
      <c r="B9" s="73">
        <v>6</v>
      </c>
      <c r="C9" s="75"/>
      <c r="D9" s="84">
        <f>SUM(C10:C15)</f>
        <v>0</v>
      </c>
      <c r="E9" s="81" t="str">
        <f>IF(D9&lt;=0,"negativo",IF(D9&gt;0,D9/B9,"qualcosa non va"))</f>
        <v>negativo</v>
      </c>
      <c r="F9" s="97" t="str">
        <f>IF(E9="negativo","C",IF(E9&lt;=75%,"B","A"))</f>
        <v>C</v>
      </c>
      <c r="G9" s="5"/>
      <c r="H9" s="5"/>
      <c r="I9" s="5"/>
      <c r="J9" s="5"/>
      <c r="K9" s="5"/>
    </row>
    <row r="10" spans="1:11" ht="60">
      <c r="A10" s="52" t="s">
        <v>89</v>
      </c>
      <c r="B10" s="72" t="str">
        <f>Autodiagnosi!B14</f>
        <v>Nessuna Risposta</v>
      </c>
      <c r="C10" t="str">
        <f>IF(Autodiagnosi!B14=Campi!D$2,Calcolo!J10,IF(B10=Campi!D$3,Calcolo!G10,IF(B10=Campi!D$4,Calcolo!I10,IF(B10=Campi!D$5,Calcolo!H10,"qualcosa non va"))))</f>
        <v>n.a.</v>
      </c>
      <c r="G10" s="5">
        <v>1</v>
      </c>
      <c r="H10" s="5">
        <v>-1</v>
      </c>
      <c r="I10" s="5">
        <v>0</v>
      </c>
      <c r="J10" s="5" t="s">
        <v>40</v>
      </c>
      <c r="K10" s="5"/>
    </row>
    <row r="11" spans="1:11" ht="30">
      <c r="A11" s="52" t="s">
        <v>29</v>
      </c>
      <c r="B11" s="72" t="str">
        <f>Autodiagnosi!B15</f>
        <v>Nessuna Risposta</v>
      </c>
      <c r="C11" t="str">
        <f>IF(Autodiagnosi!B15=Campi!D$2,Calcolo!J11,IF(B11=Campi!D$3,Calcolo!G11,IF(B11=Campi!D$4,Calcolo!I11,IF(B11=Campi!D$5,Calcolo!H11,"qualcosa non va"))))</f>
        <v>n.a.</v>
      </c>
      <c r="G11" s="5">
        <v>1</v>
      </c>
      <c r="H11" s="5">
        <v>-1</v>
      </c>
      <c r="I11" s="5">
        <v>0</v>
      </c>
      <c r="J11" s="5" t="s">
        <v>40</v>
      </c>
      <c r="K11" s="5"/>
    </row>
    <row r="12" spans="1:11" ht="30">
      <c r="A12" s="52" t="s">
        <v>92</v>
      </c>
      <c r="B12" s="72" t="str">
        <f>Autodiagnosi!B16</f>
        <v>Nessuna Risposta</v>
      </c>
      <c r="C12" t="str">
        <f>IF(Autodiagnosi!B16=Campi!D$2,Calcolo!J12,IF(B12=Campi!D$3,Calcolo!G12,IF(B12=Campi!D$4,Calcolo!I12,IF(B12=Campi!D$5,Calcolo!H12,"qualcosa non va"))))</f>
        <v>n.a.</v>
      </c>
      <c r="G12" s="5">
        <v>1</v>
      </c>
      <c r="H12" s="5">
        <v>-1</v>
      </c>
      <c r="I12" s="5">
        <v>0</v>
      </c>
      <c r="J12" s="5" t="s">
        <v>40</v>
      </c>
      <c r="K12" s="5"/>
    </row>
    <row r="13" spans="1:11" ht="45">
      <c r="A13" s="52" t="s">
        <v>91</v>
      </c>
      <c r="B13" s="72" t="str">
        <f>Autodiagnosi!B17</f>
        <v>Nessuna Risposta</v>
      </c>
      <c r="C13" t="str">
        <f>IF(Autodiagnosi!B17=Campi!D$2,Calcolo!J13,IF(B13=Campi!D$3,Calcolo!G13,IF(B13=Campi!D$4,Calcolo!I13,IF(B13=Campi!D$5,Calcolo!H13,"qualcosa non va"))))</f>
        <v>n.a.</v>
      </c>
      <c r="G13" s="5">
        <v>1</v>
      </c>
      <c r="H13" s="5">
        <v>-1</v>
      </c>
      <c r="I13" s="5">
        <v>0</v>
      </c>
      <c r="J13" s="5" t="s">
        <v>40</v>
      </c>
      <c r="K13" s="5"/>
    </row>
    <row r="14" spans="1:11" ht="30">
      <c r="A14" s="52" t="s">
        <v>30</v>
      </c>
      <c r="B14" s="72" t="str">
        <f>Autodiagnosi!B18</f>
        <v>Nessuna Risposta</v>
      </c>
      <c r="C14" t="str">
        <f>IF(Autodiagnosi!B18=Campi!D$2,Calcolo!J14,IF(B14=Campi!D$3,Calcolo!G14,IF(B14=Campi!D$4,Calcolo!I14,IF(B14=Campi!D$5,Calcolo!H14,"qualcosa non va"))))</f>
        <v>n.a.</v>
      </c>
      <c r="G14" s="5">
        <v>1</v>
      </c>
      <c r="H14" s="5">
        <v>-1</v>
      </c>
      <c r="I14" s="5">
        <v>0</v>
      </c>
      <c r="J14" s="5" t="s">
        <v>40</v>
      </c>
      <c r="K14" s="5"/>
    </row>
    <row r="15" spans="1:11" ht="45">
      <c r="A15" s="52" t="s">
        <v>90</v>
      </c>
      <c r="B15" s="72" t="str">
        <f>Autodiagnosi!B19</f>
        <v>Nessuna Risposta</v>
      </c>
      <c r="C15" t="str">
        <f>IF(Autodiagnosi!B19=Campi!D$2,Calcolo!J15,IF(B15=Campi!D$3,Calcolo!G15,IF(B15=Campi!D$4,Calcolo!I15,IF(B15=Campi!D$5,Calcolo!H15,"qualcosa non va"))))</f>
        <v>n.a.</v>
      </c>
      <c r="G15" s="5">
        <v>1</v>
      </c>
      <c r="H15" s="5">
        <v>-1</v>
      </c>
      <c r="I15" s="5">
        <v>0</v>
      </c>
      <c r="J15" s="5" t="s">
        <v>40</v>
      </c>
      <c r="K15" s="5"/>
    </row>
    <row r="16" spans="1:11" ht="15">
      <c r="A16" s="53"/>
      <c r="B16" s="73"/>
      <c r="C16" s="75"/>
      <c r="D16" s="84"/>
      <c r="E16" s="81"/>
      <c r="F16" s="77"/>
      <c r="G16" s="5"/>
      <c r="H16" s="5"/>
      <c r="I16" s="5"/>
      <c r="J16" s="5"/>
      <c r="K16" s="5"/>
    </row>
    <row r="17" spans="1:11" ht="15.75">
      <c r="A17" s="39" t="s">
        <v>31</v>
      </c>
      <c r="B17" s="73">
        <v>3</v>
      </c>
      <c r="C17" s="75"/>
      <c r="D17" s="84">
        <f>SUM(C18:C20)</f>
        <v>0</v>
      </c>
      <c r="E17" s="81" t="str">
        <f>IF(D17&lt;=0,"negativo",IF(D17&gt;0,D17/B17,"qualcosa non va"))</f>
        <v>negativo</v>
      </c>
      <c r="F17" s="97" t="str">
        <f>IF(E17="negativo","C",IF(E17&lt;=75%,"B","A"))</f>
        <v>C</v>
      </c>
      <c r="G17" s="5"/>
      <c r="H17" s="5"/>
      <c r="I17" s="5"/>
      <c r="J17" s="5"/>
      <c r="K17" s="5"/>
    </row>
    <row r="18" spans="1:11" ht="60">
      <c r="A18" s="67" t="s">
        <v>32</v>
      </c>
      <c r="B18" s="72" t="str">
        <f>Autodiagnosi!B22</f>
        <v>Nessuna Risposta</v>
      </c>
      <c r="C18" t="str">
        <f>IF(Autodiagnosi!B22=Campi!D$2,Calcolo!J18,IF(B18=Campi!D$3,Calcolo!G18,IF(B18=Campi!D$4,Calcolo!I18,IF(B18=Campi!D$5,Calcolo!H18,"qualcosa non va"))))</f>
        <v>n.a.</v>
      </c>
      <c r="G18" s="5">
        <v>1</v>
      </c>
      <c r="H18" s="5">
        <v>-1</v>
      </c>
      <c r="I18" s="5">
        <v>0</v>
      </c>
      <c r="J18" s="5" t="s">
        <v>40</v>
      </c>
      <c r="K18" s="5"/>
    </row>
    <row r="19" spans="1:11" ht="62.25" customHeight="1">
      <c r="A19" s="67" t="s">
        <v>97</v>
      </c>
      <c r="B19" s="72" t="str">
        <f>Autodiagnosi!B23</f>
        <v>Nessuna Risposta</v>
      </c>
      <c r="C19" t="str">
        <f>IF(Autodiagnosi!B23=Campi!D$2,Calcolo!J19,IF(B19=Campi!D$3,Calcolo!G19,IF(B19=Campi!D$4,Calcolo!I19,IF(B19=Campi!D$5,Calcolo!H19,"qualcosa non va"))))</f>
        <v>n.a.</v>
      </c>
      <c r="G19" s="5">
        <v>1</v>
      </c>
      <c r="H19" s="5">
        <v>-1</v>
      </c>
      <c r="I19" s="5">
        <v>0</v>
      </c>
      <c r="J19" s="5" t="s">
        <v>40</v>
      </c>
      <c r="K19" s="5"/>
    </row>
    <row r="20" spans="1:11" ht="45">
      <c r="A20" s="67" t="s">
        <v>33</v>
      </c>
      <c r="B20" s="72" t="str">
        <f>Autodiagnosi!B24</f>
        <v>Nessuna Risposta</v>
      </c>
      <c r="C20" t="str">
        <f>IF(Autodiagnosi!B24=Campi!D$2,Calcolo!J20,IF(B20=Campi!D$3,Calcolo!G20,IF(B20=Campi!D$4,Calcolo!I20,IF(B20=Campi!D$5,Calcolo!H20,"qualcosa non va"))))</f>
        <v>n.a.</v>
      </c>
      <c r="G20" s="5">
        <v>1</v>
      </c>
      <c r="H20" s="5">
        <v>-1</v>
      </c>
      <c r="I20" s="5">
        <v>0</v>
      </c>
      <c r="J20" s="5" t="s">
        <v>40</v>
      </c>
      <c r="K20" s="5"/>
    </row>
    <row r="21" spans="1:11" ht="15.75">
      <c r="A21" s="54"/>
      <c r="B21" s="73"/>
      <c r="C21" s="75"/>
      <c r="D21" s="84"/>
      <c r="E21" s="81"/>
      <c r="F21" s="77"/>
      <c r="G21" s="5"/>
      <c r="H21" s="5"/>
      <c r="I21" s="5"/>
      <c r="J21" s="5"/>
      <c r="K21" s="11"/>
    </row>
    <row r="22" spans="1:11" ht="15.75">
      <c r="A22" s="44" t="s">
        <v>0</v>
      </c>
      <c r="B22" s="73">
        <v>7</v>
      </c>
      <c r="C22" s="75"/>
      <c r="D22" s="84">
        <f>SUM(C23:C29)</f>
        <v>0</v>
      </c>
      <c r="E22" s="81" t="str">
        <f>IF(D22&lt;=0,"negativo",IF(D22&gt;0,D22/B22,"qualcosa non va"))</f>
        <v>negativo</v>
      </c>
      <c r="F22" s="97" t="str">
        <f>IF(E22="negativo","C",IF(E22&lt;=75%,"B","A"))</f>
        <v>C</v>
      </c>
      <c r="G22" s="5"/>
      <c r="H22" s="5"/>
      <c r="I22" s="5"/>
      <c r="J22" s="5"/>
      <c r="K22" s="11"/>
    </row>
    <row r="23" spans="1:11" ht="30">
      <c r="A23" s="55" t="s">
        <v>1</v>
      </c>
      <c r="B23" s="72" t="str">
        <f>Autodiagnosi!B27</f>
        <v>Nessuna Risposta</v>
      </c>
      <c r="C23" t="str">
        <f>IF(Autodiagnosi!B27=Campi!D$2,Calcolo!J23,IF(B23=Campi!D$3,Calcolo!G23,IF(B23=Campi!D$4,Calcolo!I23,IF(B23=Campi!D$5,Calcolo!H23,"qualcosa non va"))))</f>
        <v>n.a.</v>
      </c>
      <c r="G23" s="5">
        <v>1</v>
      </c>
      <c r="H23" s="5">
        <v>-1</v>
      </c>
      <c r="I23" s="5">
        <v>0</v>
      </c>
      <c r="J23" s="5" t="s">
        <v>40</v>
      </c>
      <c r="K23" s="5"/>
    </row>
    <row r="24" spans="1:11" ht="30">
      <c r="A24" s="55" t="s">
        <v>94</v>
      </c>
      <c r="B24" s="72" t="str">
        <f>Autodiagnosi!B28</f>
        <v>Nessuna Risposta</v>
      </c>
      <c r="C24" t="str">
        <f>IF(Autodiagnosi!B28=Campi!D$2,Calcolo!J24,IF(B24=Campi!D$3,Calcolo!G24,IF(B24=Campi!D$4,Calcolo!I24,IF(B24=Campi!D$5,Calcolo!H24,"qualcosa non va"))))</f>
        <v>n.a.</v>
      </c>
      <c r="G24" s="5">
        <v>1</v>
      </c>
      <c r="H24" s="5">
        <v>-1</v>
      </c>
      <c r="I24" s="5">
        <v>0</v>
      </c>
      <c r="J24" s="5" t="s">
        <v>40</v>
      </c>
      <c r="K24" s="5"/>
    </row>
    <row r="25" spans="1:11" ht="30">
      <c r="A25" s="55" t="s">
        <v>93</v>
      </c>
      <c r="B25" s="72" t="str">
        <f>Autodiagnosi!B29</f>
        <v>Nessuna Risposta</v>
      </c>
      <c r="C25" t="str">
        <f>IF(Autodiagnosi!B29=Campi!D$2,Calcolo!J25,IF(B25=Campi!D$3,Calcolo!G25,IF(B25=Campi!D$4,Calcolo!I25,IF(B25=Campi!D$5,Calcolo!H25,"qualcosa non va"))))</f>
        <v>n.a.</v>
      </c>
      <c r="G25" s="5">
        <v>1</v>
      </c>
      <c r="H25" s="5">
        <v>-1</v>
      </c>
      <c r="I25" s="5">
        <v>0</v>
      </c>
      <c r="J25" s="5" t="s">
        <v>40</v>
      </c>
      <c r="K25" s="5"/>
    </row>
    <row r="26" spans="1:11" ht="30">
      <c r="A26" s="55" t="s">
        <v>95</v>
      </c>
      <c r="B26" s="72" t="str">
        <f>Autodiagnosi!B30</f>
        <v>Nessuna Risposta</v>
      </c>
      <c r="C26" t="str">
        <f>IF(Autodiagnosi!B30=Campi!D$2,Calcolo!J26,IF(B26=Campi!D$3,Calcolo!G26,IF(B26=Campi!D$4,Calcolo!I26,IF(B26=Campi!D$5,Calcolo!H26,"qualcosa non va"))))</f>
        <v>n.a.</v>
      </c>
      <c r="G26" s="5">
        <v>1</v>
      </c>
      <c r="H26" s="5">
        <v>-1</v>
      </c>
      <c r="I26" s="5">
        <v>0</v>
      </c>
      <c r="J26" s="5" t="s">
        <v>40</v>
      </c>
      <c r="K26" s="5"/>
    </row>
    <row r="27" spans="1:11" ht="45">
      <c r="A27" s="55" t="s">
        <v>36</v>
      </c>
      <c r="B27" s="72" t="str">
        <f>Autodiagnosi!B31</f>
        <v>Nessuna Risposta</v>
      </c>
      <c r="C27" t="str">
        <f>IF(Autodiagnosi!B31=Campi!D$2,Calcolo!J27,IF(B27=Campi!D$3,Calcolo!G27,IF(B27=Campi!D$4,Calcolo!I27,IF(B27=Campi!D$5,Calcolo!H27,"qualcosa non va"))))</f>
        <v>n.a.</v>
      </c>
      <c r="G27" s="5">
        <v>1</v>
      </c>
      <c r="H27" s="5">
        <v>-1</v>
      </c>
      <c r="I27" s="5">
        <v>0</v>
      </c>
      <c r="J27" s="5" t="s">
        <v>40</v>
      </c>
      <c r="K27" s="5"/>
    </row>
    <row r="28" spans="1:11" ht="30">
      <c r="A28" s="55" t="s">
        <v>2</v>
      </c>
      <c r="B28" s="72" t="str">
        <f>Autodiagnosi!B32</f>
        <v>Nessuna Risposta</v>
      </c>
      <c r="C28" t="str">
        <f>IF(Autodiagnosi!B32=Campi!D$2,Calcolo!J28,IF(B28=Campi!D$3,Calcolo!G28,IF(B28=Campi!D$4,Calcolo!I28,IF(B28=Campi!D$5,Calcolo!H28,"qualcosa non va"))))</f>
        <v>n.a.</v>
      </c>
      <c r="G28" s="5">
        <v>1</v>
      </c>
      <c r="H28" s="5">
        <v>-1</v>
      </c>
      <c r="I28" s="5">
        <v>0</v>
      </c>
      <c r="J28" s="5" t="s">
        <v>40</v>
      </c>
      <c r="K28" s="5"/>
    </row>
    <row r="29" spans="1:11" ht="30">
      <c r="A29" s="55" t="s">
        <v>3</v>
      </c>
      <c r="B29" s="72" t="str">
        <f>Autodiagnosi!B33</f>
        <v>Nessuna Risposta</v>
      </c>
      <c r="C29" t="str">
        <f>IF(Autodiagnosi!B33=Campi!D$2,Calcolo!J29,IF(B29=Campi!D$3,Calcolo!G29,IF(B29=Campi!D$4,Calcolo!I29,IF(B29=Campi!D$5,Calcolo!H29,"qualcosa non va"))))</f>
        <v>n.a.</v>
      </c>
      <c r="G29" s="5">
        <v>1</v>
      </c>
      <c r="H29" s="5">
        <v>-1</v>
      </c>
      <c r="I29" s="5">
        <v>0</v>
      </c>
      <c r="J29" s="5" t="s">
        <v>40</v>
      </c>
      <c r="K29" s="5"/>
    </row>
    <row r="30" spans="1:11" ht="15">
      <c r="A30" s="53"/>
      <c r="B30" s="73"/>
      <c r="C30" s="75"/>
      <c r="D30" s="84"/>
      <c r="E30" s="81"/>
      <c r="F30" s="77"/>
      <c r="G30" s="5"/>
      <c r="H30" s="5"/>
      <c r="I30" s="5"/>
      <c r="J30" s="5"/>
      <c r="K30" s="5"/>
    </row>
    <row r="31" spans="1:10" ht="15.75">
      <c r="A31" s="180" t="s">
        <v>159</v>
      </c>
      <c r="B31" s="73">
        <v>6</v>
      </c>
      <c r="C31" s="4"/>
      <c r="D31" s="84">
        <f>SUM(C32:C38)</f>
        <v>0</v>
      </c>
      <c r="E31" s="81" t="str">
        <f>IF(D31&lt;=0,"negativo",IF(D31&gt;0,D31/B31,"qualcosa non va"))</f>
        <v>negativo</v>
      </c>
      <c r="F31" s="97" t="str">
        <f>IF(E31="negativo","C",IF(E31&lt;=75%,"B","A"))</f>
        <v>C</v>
      </c>
      <c r="G31" s="5"/>
      <c r="H31" s="5"/>
      <c r="I31" s="5"/>
      <c r="J31" s="5"/>
    </row>
    <row r="32" spans="1:10" ht="30">
      <c r="A32" s="181" t="s">
        <v>157</v>
      </c>
      <c r="B32" s="191" t="str">
        <f>Autodiagnosi!B36</f>
        <v>Nessuna Risposta</v>
      </c>
      <c r="C32" s="6" t="str">
        <f>IF(Autodiagnosi!B36=Campi!D$2,Calcolo!J32,IF(B32=Campi!D$3,Calcolo!G32,IF(B32=Campi!D$4,Calcolo!I32,IF(B32=Campi!D$5,Calcolo!H32,"qualcosa non va"))))</f>
        <v>n.a.</v>
      </c>
      <c r="D32" s="29"/>
      <c r="E32"/>
      <c r="F32"/>
      <c r="G32" s="5">
        <v>1</v>
      </c>
      <c r="H32" s="5">
        <v>-1</v>
      </c>
      <c r="I32" s="5">
        <v>0</v>
      </c>
      <c r="J32" s="5" t="s">
        <v>40</v>
      </c>
    </row>
    <row r="33" spans="1:10" ht="30">
      <c r="A33" s="181" t="s">
        <v>160</v>
      </c>
      <c r="B33" s="191" t="str">
        <f>Autodiagnosi!B37</f>
        <v>Nessuna Risposta</v>
      </c>
      <c r="C33" s="6" t="str">
        <f>IF(Autodiagnosi!B37=Campi!D$2,Calcolo!J33,IF(B33=Campi!D$3,Calcolo!G33,IF(B33=Campi!D$4,Calcolo!I33,IF(B33=Campi!D$5,Calcolo!H33,"qualcosa non va"))))</f>
        <v>n.a.</v>
      </c>
      <c r="D33" s="29"/>
      <c r="E33"/>
      <c r="F33"/>
      <c r="G33" s="5">
        <v>1</v>
      </c>
      <c r="H33" s="5">
        <v>-1</v>
      </c>
      <c r="I33" s="5">
        <v>0</v>
      </c>
      <c r="J33" s="5" t="s">
        <v>40</v>
      </c>
    </row>
    <row r="34" spans="1:10" ht="45">
      <c r="A34" s="181" t="s">
        <v>161</v>
      </c>
      <c r="B34" s="191" t="str">
        <f>Autodiagnosi!B38</f>
        <v>Nessuna Risposta</v>
      </c>
      <c r="C34" s="6" t="str">
        <f>IF(Autodiagnosi!B38=Campi!D$2,Calcolo!J34,IF(B34=Campi!D$3,Calcolo!G34,IF(B34=Campi!D$4,Calcolo!I34,IF(B34=Campi!D$5,Calcolo!H34,"qualcosa non va"))))</f>
        <v>n.a.</v>
      </c>
      <c r="D34" s="29"/>
      <c r="E34"/>
      <c r="F34"/>
      <c r="G34" s="5">
        <v>1</v>
      </c>
      <c r="H34" s="5">
        <v>-1</v>
      </c>
      <c r="I34" s="5">
        <v>0</v>
      </c>
      <c r="J34" s="5" t="s">
        <v>40</v>
      </c>
    </row>
    <row r="35" spans="1:10" ht="30">
      <c r="A35" s="181" t="s">
        <v>95</v>
      </c>
      <c r="B35" s="191" t="str">
        <f>Autodiagnosi!B39</f>
        <v>Nessuna Risposta</v>
      </c>
      <c r="C35" s="6" t="str">
        <f>IF(Autodiagnosi!B39=Campi!D$2,Calcolo!J35,IF(B35=Campi!D$3,Calcolo!G35,IF(B35=Campi!D$4,Calcolo!I35,IF(B35=Campi!D$5,Calcolo!H35,"qualcosa non va"))))</f>
        <v>n.a.</v>
      </c>
      <c r="D35" s="29"/>
      <c r="E35"/>
      <c r="F35"/>
      <c r="G35" s="5">
        <v>1</v>
      </c>
      <c r="H35" s="5">
        <v>-1</v>
      </c>
      <c r="I35" s="5">
        <v>0</v>
      </c>
      <c r="J35" s="5" t="s">
        <v>40</v>
      </c>
    </row>
    <row r="36" spans="1:10" ht="45">
      <c r="A36" s="181" t="s">
        <v>162</v>
      </c>
      <c r="B36" s="191" t="str">
        <f>Autodiagnosi!B40</f>
        <v>Nessuna Risposta</v>
      </c>
      <c r="C36" s="6" t="str">
        <f>IF(Autodiagnosi!B40=Campi!D$2,Calcolo!J36,IF(B36=Campi!D$3,Calcolo!G36,IF(B36=Campi!D$4,Calcolo!I36,IF(B36=Campi!D$5,Calcolo!H36,"qualcosa non va"))))</f>
        <v>n.a.</v>
      </c>
      <c r="D36" s="29"/>
      <c r="E36"/>
      <c r="F36"/>
      <c r="G36" s="5">
        <v>1</v>
      </c>
      <c r="H36" s="5">
        <v>-1</v>
      </c>
      <c r="I36" s="5">
        <v>0</v>
      </c>
      <c r="J36" s="5" t="s">
        <v>40</v>
      </c>
    </row>
    <row r="37" spans="1:10" ht="60">
      <c r="A37" s="181" t="s">
        <v>163</v>
      </c>
      <c r="B37" s="191" t="str">
        <f>Autodiagnosi!B41</f>
        <v>Nessuna Risposta</v>
      </c>
      <c r="C37" s="6" t="str">
        <f>IF(Autodiagnosi!B41=Campi!D$2,Calcolo!J37,IF(B37=Campi!D$3,Calcolo!G37,IF(B37=Campi!D$4,Calcolo!I37,IF(B37=Campi!D$5,Calcolo!H37,"qualcosa non va"))))</f>
        <v>n.a.</v>
      </c>
      <c r="D37" s="29"/>
      <c r="E37"/>
      <c r="F37"/>
      <c r="G37" s="5">
        <v>1</v>
      </c>
      <c r="H37" s="5">
        <v>-1</v>
      </c>
      <c r="I37" s="5">
        <v>0</v>
      </c>
      <c r="J37" s="5" t="s">
        <v>40</v>
      </c>
    </row>
    <row r="38" spans="1:11" ht="15">
      <c r="A38" s="53"/>
      <c r="B38" s="73"/>
      <c r="C38" s="75"/>
      <c r="D38" s="84"/>
      <c r="E38" s="81"/>
      <c r="F38" s="77"/>
      <c r="G38" s="5"/>
      <c r="H38" s="5"/>
      <c r="I38" s="5"/>
      <c r="J38" s="5"/>
      <c r="K38" s="5"/>
    </row>
    <row r="39" spans="1:11" ht="15.75">
      <c r="A39" s="56" t="s">
        <v>4</v>
      </c>
      <c r="B39" s="73">
        <v>3</v>
      </c>
      <c r="C39" s="75"/>
      <c r="D39" s="84">
        <f>SUM(C40:C42)</f>
        <v>0</v>
      </c>
      <c r="E39" s="81" t="str">
        <f>IF(D39&lt;=0,"negativo",IF(D39&gt;0,D39/B39,"qualcosa non va"))</f>
        <v>negativo</v>
      </c>
      <c r="F39" s="97" t="str">
        <f>IF(E39="negativo","C",IF(E39&lt;=75%,"B","A"))</f>
        <v>C</v>
      </c>
      <c r="G39" s="5"/>
      <c r="H39" s="5"/>
      <c r="I39" s="5"/>
      <c r="J39" s="5"/>
      <c r="K39" s="5"/>
    </row>
    <row r="40" spans="1:11" ht="60">
      <c r="A40" s="57" t="s">
        <v>5</v>
      </c>
      <c r="B40" s="72" t="str">
        <f>Autodiagnosi!B44</f>
        <v>Nessuna Risposta</v>
      </c>
      <c r="C40" t="str">
        <f>IF(Autodiagnosi!B44=Campi!D$2,Calcolo!J40,IF(B40=Campi!D$3,Calcolo!G40,IF(B40=Campi!D$4,Calcolo!I40,IF(B40=Campi!D$5,Calcolo!H40,"qualcosa non va"))))</f>
        <v>n.a.</v>
      </c>
      <c r="G40" s="5">
        <v>1</v>
      </c>
      <c r="H40" s="5">
        <v>-1</v>
      </c>
      <c r="I40" s="5">
        <v>0</v>
      </c>
      <c r="J40" s="5" t="s">
        <v>40</v>
      </c>
      <c r="K40" s="5"/>
    </row>
    <row r="41" spans="1:11" ht="45">
      <c r="A41" s="57" t="s">
        <v>37</v>
      </c>
      <c r="B41" s="72" t="str">
        <f>Autodiagnosi!B45</f>
        <v>Nessuna Risposta</v>
      </c>
      <c r="C41" t="str">
        <f>IF(Autodiagnosi!B45=Campi!D$2,Calcolo!J41,IF(B41=Campi!D$3,Calcolo!G41,IF(B41=Campi!D$4,Calcolo!I41,IF(B41=Campi!D$5,Calcolo!H41,"qualcosa non va"))))</f>
        <v>n.a.</v>
      </c>
      <c r="G41" s="5">
        <v>1</v>
      </c>
      <c r="H41" s="5">
        <v>-1</v>
      </c>
      <c r="I41" s="5">
        <v>0</v>
      </c>
      <c r="J41" s="5" t="s">
        <v>40</v>
      </c>
      <c r="K41" s="5"/>
    </row>
    <row r="42" spans="1:11" ht="30">
      <c r="A42" s="57" t="s">
        <v>96</v>
      </c>
      <c r="B42" s="72" t="str">
        <f>Autodiagnosi!B46</f>
        <v>Nessuna Risposta</v>
      </c>
      <c r="C42" t="str">
        <f>IF(Autodiagnosi!B46=Campi!D$2,Calcolo!J42,IF(B42=Campi!D$3,Calcolo!G42,IF(B42=Campi!D$4,Calcolo!I42,IF(B42=Campi!D$5,Calcolo!H42,"qualcosa non va"))))</f>
        <v>n.a.</v>
      </c>
      <c r="G42" s="5">
        <v>1</v>
      </c>
      <c r="H42" s="5">
        <v>-1</v>
      </c>
      <c r="I42" s="5">
        <v>0</v>
      </c>
      <c r="J42" s="5" t="s">
        <v>40</v>
      </c>
      <c r="K42" s="5"/>
    </row>
    <row r="43" spans="1:11" ht="15">
      <c r="A43" s="53"/>
      <c r="B43" s="73"/>
      <c r="C43" s="75"/>
      <c r="D43" s="84"/>
      <c r="E43" s="81"/>
      <c r="F43" s="77"/>
      <c r="G43" s="5"/>
      <c r="H43" s="5"/>
      <c r="I43" s="5"/>
      <c r="J43" s="5"/>
      <c r="K43" s="5"/>
    </row>
    <row r="44" spans="1:11" ht="15.75">
      <c r="A44" s="58" t="s">
        <v>6</v>
      </c>
      <c r="B44" s="73">
        <v>3</v>
      </c>
      <c r="C44" s="75"/>
      <c r="D44" s="84">
        <f>SUM(C45:C47)</f>
        <v>0</v>
      </c>
      <c r="E44" s="81" t="str">
        <f>IF(D44&lt;=0,"negativo",IF(D44&gt;0,D44/B44,"qualcosa non va"))</f>
        <v>negativo</v>
      </c>
      <c r="F44" s="97" t="str">
        <f>IF(E44="negativo","C",IF(E44&lt;=75%,"B","A"))</f>
        <v>C</v>
      </c>
      <c r="G44" s="5"/>
      <c r="H44" s="5"/>
      <c r="I44" s="5"/>
      <c r="J44" s="5"/>
      <c r="K44" s="5"/>
    </row>
    <row r="45" spans="1:11" ht="45">
      <c r="A45" s="47" t="s">
        <v>7</v>
      </c>
      <c r="B45" s="72" t="str">
        <f>Autodiagnosi!B49</f>
        <v>Nessuna Risposta</v>
      </c>
      <c r="C45" t="str">
        <f>IF(Autodiagnosi!B49=Campi!D$2,Calcolo!J45,IF(B45=Campi!D$3,Calcolo!G45,IF(B45=Campi!D$4,Calcolo!I45,IF(B45=Campi!D$5,Calcolo!H45,"qualcosa non va"))))</f>
        <v>n.a.</v>
      </c>
      <c r="G45" s="5">
        <v>1</v>
      </c>
      <c r="H45" s="5">
        <v>-1</v>
      </c>
      <c r="I45" s="5">
        <v>0</v>
      </c>
      <c r="J45" s="5" t="s">
        <v>40</v>
      </c>
      <c r="K45" s="5"/>
    </row>
    <row r="46" spans="1:11" ht="30">
      <c r="A46" s="59" t="s">
        <v>8</v>
      </c>
      <c r="B46" s="72" t="str">
        <f>Autodiagnosi!B50</f>
        <v>Nessuna Risposta</v>
      </c>
      <c r="C46" t="str">
        <f>IF(Autodiagnosi!B50=Campi!D$2,Calcolo!J46,IF(B46=Campi!D$3,Calcolo!G46,IF(B46=Campi!D$4,Calcolo!I46,IF(B46=Campi!D$5,Calcolo!H46,"qualcosa non va"))))</f>
        <v>n.a.</v>
      </c>
      <c r="G46" s="5">
        <v>1</v>
      </c>
      <c r="H46" s="5">
        <v>-1</v>
      </c>
      <c r="I46" s="5">
        <v>0</v>
      </c>
      <c r="J46" s="5" t="s">
        <v>40</v>
      </c>
      <c r="K46" s="5"/>
    </row>
    <row r="47" spans="1:11" ht="45">
      <c r="A47" s="59" t="s">
        <v>9</v>
      </c>
      <c r="B47" s="72" t="str">
        <f>Autodiagnosi!B51</f>
        <v>Nessuna Risposta</v>
      </c>
      <c r="C47" t="str">
        <f>IF(Autodiagnosi!B51=Campi!D$2,Calcolo!J47,IF(B47=Campi!D$3,Calcolo!G47,IF(B47=Campi!D$4,Calcolo!I47,IF(B47=Campi!D$5,Calcolo!H47,"qualcosa non va"))))</f>
        <v>n.a.</v>
      </c>
      <c r="G47" s="5">
        <v>1</v>
      </c>
      <c r="H47" s="5">
        <v>-1</v>
      </c>
      <c r="I47" s="5">
        <v>0</v>
      </c>
      <c r="J47" s="5" t="s">
        <v>40</v>
      </c>
      <c r="K47" s="5"/>
    </row>
    <row r="48" spans="1:11" ht="15">
      <c r="A48" s="53"/>
      <c r="B48" s="73"/>
      <c r="C48" s="75"/>
      <c r="D48" s="84"/>
      <c r="E48" s="81"/>
      <c r="F48" s="77"/>
      <c r="G48" s="5"/>
      <c r="H48" s="5"/>
      <c r="I48" s="5"/>
      <c r="J48" s="5"/>
      <c r="K48" s="5"/>
    </row>
    <row r="49" spans="1:11" ht="15.75">
      <c r="A49" s="60" t="s">
        <v>10</v>
      </c>
      <c r="B49" s="73">
        <v>4</v>
      </c>
      <c r="C49" s="75"/>
      <c r="D49" s="84">
        <f>SUM(C50:C53)</f>
        <v>0</v>
      </c>
      <c r="E49" s="81" t="str">
        <f>IF(D49&lt;=0,"negativo",IF(D49&gt;0,D49/B49,"qualcosa non va"))</f>
        <v>negativo</v>
      </c>
      <c r="F49" s="97" t="str">
        <f>IF(E49="negativo","C",IF(E49&lt;=75%,"B","A"))</f>
        <v>C</v>
      </c>
      <c r="G49" s="5"/>
      <c r="H49" s="5"/>
      <c r="I49" s="5"/>
      <c r="J49" s="5"/>
      <c r="K49" s="5"/>
    </row>
    <row r="50" spans="1:11" ht="30">
      <c r="A50" s="61" t="s">
        <v>11</v>
      </c>
      <c r="B50" s="72" t="str">
        <f>Autodiagnosi!B54</f>
        <v>Nessuna Risposta</v>
      </c>
      <c r="C50" t="str">
        <f>IF(Autodiagnosi!B54=Campi!D$2,Calcolo!J50,IF(B50=Campi!D$3,Calcolo!G50,IF(B50=Campi!D$4,Calcolo!I50,IF(B50=Campi!D$5,Calcolo!H50,"qualcosa non va"))))</f>
        <v>n.a.</v>
      </c>
      <c r="G50" s="5">
        <v>1</v>
      </c>
      <c r="H50" s="5">
        <v>-1</v>
      </c>
      <c r="I50" s="5">
        <v>0</v>
      </c>
      <c r="J50" s="5" t="s">
        <v>40</v>
      </c>
      <c r="K50" s="5"/>
    </row>
    <row r="51" spans="1:11" ht="30">
      <c r="A51" s="61" t="s">
        <v>12</v>
      </c>
      <c r="B51" s="72" t="str">
        <f>Autodiagnosi!B55</f>
        <v>Nessuna Risposta</v>
      </c>
      <c r="C51" t="str">
        <f>IF(Autodiagnosi!B55=Campi!D$2,Calcolo!J51,IF(B51=Campi!D$3,Calcolo!G51,IF(B51=Campi!D$4,Calcolo!I51,IF(B51=Campi!D$5,Calcolo!H51,"qualcosa non va"))))</f>
        <v>n.a.</v>
      </c>
      <c r="G51" s="5">
        <v>1</v>
      </c>
      <c r="H51" s="5">
        <v>-1</v>
      </c>
      <c r="I51" s="5">
        <v>0</v>
      </c>
      <c r="J51" s="5" t="s">
        <v>40</v>
      </c>
      <c r="K51" s="5"/>
    </row>
    <row r="52" spans="1:11" ht="45">
      <c r="A52" s="61" t="s">
        <v>13</v>
      </c>
      <c r="B52" s="72" t="str">
        <f>Autodiagnosi!B56</f>
        <v>Nessuna Risposta</v>
      </c>
      <c r="C52" t="str">
        <f>IF(Autodiagnosi!B56=Campi!D$2,Calcolo!J52,IF(B52=Campi!D$3,Calcolo!G52,IF(B52=Campi!D$4,Calcolo!I52,IF(B52=Campi!D$5,Calcolo!H52,"qualcosa non va"))))</f>
        <v>n.a.</v>
      </c>
      <c r="G52" s="5">
        <v>1</v>
      </c>
      <c r="H52" s="5">
        <v>-1</v>
      </c>
      <c r="I52" s="5">
        <v>0</v>
      </c>
      <c r="J52" s="5" t="s">
        <v>40</v>
      </c>
      <c r="K52" s="5"/>
    </row>
    <row r="53" spans="1:11" ht="45">
      <c r="A53" s="61" t="s">
        <v>14</v>
      </c>
      <c r="B53" s="72" t="str">
        <f>Autodiagnosi!B57</f>
        <v>Nessuna Risposta</v>
      </c>
      <c r="C53" t="str">
        <f>IF(Autodiagnosi!B57=Campi!D$2,Calcolo!J53,IF(B53=Campi!D$3,Calcolo!G53,IF(B53=Campi!D$4,Calcolo!I53,IF(B53=Campi!D$5,Calcolo!H53,"qualcosa non va"))))</f>
        <v>n.a.</v>
      </c>
      <c r="G53" s="5">
        <v>1</v>
      </c>
      <c r="H53" s="5">
        <v>-1</v>
      </c>
      <c r="I53" s="5">
        <v>0</v>
      </c>
      <c r="J53" s="5" t="s">
        <v>40</v>
      </c>
      <c r="K53" s="5"/>
    </row>
    <row r="54" spans="1:11" ht="15">
      <c r="A54" s="53"/>
      <c r="B54" s="73"/>
      <c r="C54" s="75"/>
      <c r="D54" s="84"/>
      <c r="E54" s="81"/>
      <c r="F54" s="77"/>
      <c r="G54" s="5"/>
      <c r="H54" s="5"/>
      <c r="I54" s="5"/>
      <c r="J54" s="5"/>
      <c r="K54" s="5"/>
    </row>
    <row r="55" spans="1:11" ht="15.75">
      <c r="A55" s="62" t="s">
        <v>18</v>
      </c>
      <c r="B55" s="73">
        <v>4</v>
      </c>
      <c r="C55" s="75"/>
      <c r="D55" s="84">
        <f>SUM(C56:C59)</f>
        <v>0</v>
      </c>
      <c r="E55" s="81" t="str">
        <f>IF(D55&lt;=0,"negativo",IF(D55&gt;0,D55/B55,"qualcosa non va"))</f>
        <v>negativo</v>
      </c>
      <c r="F55" s="97" t="str">
        <f>IF(E55="negativo","C",IF(E55&lt;=75%,"B","A"))</f>
        <v>C</v>
      </c>
      <c r="G55" s="5"/>
      <c r="H55" s="5"/>
      <c r="I55" s="5"/>
      <c r="J55" s="5"/>
      <c r="K55" s="5"/>
    </row>
    <row r="56" spans="1:11" ht="30">
      <c r="A56" s="63" t="s">
        <v>19</v>
      </c>
      <c r="B56" s="72" t="str">
        <f>Autodiagnosi!B61</f>
        <v>Nessuna Risposta</v>
      </c>
      <c r="C56" t="str">
        <f>IF(Autodiagnosi!B61=Campi!D$2,Calcolo!J56,IF(B56=Campi!D$3,Calcolo!G56,IF(B56=Campi!D$4,Calcolo!I56,IF(B56=Campi!D$5,Calcolo!H56,"qualcosa non va"))))</f>
        <v>n.a.</v>
      </c>
      <c r="G56" s="5">
        <v>1</v>
      </c>
      <c r="H56" s="5">
        <v>-1</v>
      </c>
      <c r="I56" s="5">
        <v>0</v>
      </c>
      <c r="J56" s="5" t="s">
        <v>40</v>
      </c>
      <c r="K56" s="5"/>
    </row>
    <row r="57" spans="1:11" ht="30">
      <c r="A57" s="63" t="s">
        <v>80</v>
      </c>
      <c r="B57" s="72" t="str">
        <f>Autodiagnosi!B62</f>
        <v>Nessuna Risposta</v>
      </c>
      <c r="C57" t="str">
        <f>IF(Autodiagnosi!B62=Campi!D$2,Calcolo!J57,IF(B57=Campi!D$3,Calcolo!G57,IF(B57=Campi!D$4,Calcolo!I57,IF(B57=Campi!D$5,Calcolo!H57,"qualcosa non va"))))</f>
        <v>n.a.</v>
      </c>
      <c r="G57" s="5">
        <v>1</v>
      </c>
      <c r="H57" s="5">
        <v>-1</v>
      </c>
      <c r="I57" s="5">
        <v>0</v>
      </c>
      <c r="J57" s="5" t="s">
        <v>40</v>
      </c>
      <c r="K57" s="5"/>
    </row>
    <row r="58" spans="1:11" ht="30">
      <c r="A58" s="63" t="s">
        <v>20</v>
      </c>
      <c r="B58" s="72" t="str">
        <f>Autodiagnosi!B63</f>
        <v>Nessuna Risposta</v>
      </c>
      <c r="C58" t="str">
        <f>IF(Autodiagnosi!B63=Campi!D$2,Calcolo!J58,IF(B58=Campi!D$3,Calcolo!G58,IF(B58=Campi!D$4,Calcolo!I58,IF(B58=Campi!D$5,Calcolo!H58,"qualcosa non va"))))</f>
        <v>n.a.</v>
      </c>
      <c r="G58" s="5">
        <v>1</v>
      </c>
      <c r="H58" s="5">
        <v>-1</v>
      </c>
      <c r="I58" s="5">
        <v>0</v>
      </c>
      <c r="J58" s="5" t="s">
        <v>40</v>
      </c>
      <c r="K58" s="5"/>
    </row>
    <row r="59" spans="1:11" ht="60">
      <c r="A59" s="63" t="s">
        <v>21</v>
      </c>
      <c r="B59" s="72" t="str">
        <f>Autodiagnosi!B64</f>
        <v>Nessuna Risposta</v>
      </c>
      <c r="C59" t="str">
        <f>IF(Autodiagnosi!B64=Campi!D$2,Calcolo!J59,IF(B59=Campi!D$3,Calcolo!G59,IF(B59=Campi!D$4,Calcolo!I59,IF(B59=Campi!D$5,Calcolo!H59,"qualcosa non va"))))</f>
        <v>n.a.</v>
      </c>
      <c r="G59" s="5">
        <v>1</v>
      </c>
      <c r="H59" s="5">
        <v>-1</v>
      </c>
      <c r="I59" s="5">
        <v>0</v>
      </c>
      <c r="J59" s="5" t="s">
        <v>40</v>
      </c>
      <c r="K59" s="5"/>
    </row>
    <row r="60" spans="1:11" ht="15">
      <c r="A60" s="53"/>
      <c r="B60" s="73"/>
      <c r="C60" s="75"/>
      <c r="D60" s="84"/>
      <c r="E60" s="81"/>
      <c r="F60" s="77"/>
      <c r="G60" s="5"/>
      <c r="H60" s="5"/>
      <c r="I60" s="5"/>
      <c r="J60" s="5"/>
      <c r="K60" s="5"/>
    </row>
    <row r="61" spans="1:11" ht="15.75">
      <c r="A61" s="64" t="s">
        <v>22</v>
      </c>
      <c r="B61" s="73">
        <v>2</v>
      </c>
      <c r="C61" s="75"/>
      <c r="D61" s="84">
        <f>SUM(C62)+1/3*SUM(C64:C66)</f>
        <v>0</v>
      </c>
      <c r="E61" s="81" t="str">
        <f>IF(D61&lt;=0,"negativo",IF(D61&gt;0,D61/B61,"qualcosa non va"))</f>
        <v>negativo</v>
      </c>
      <c r="F61" s="97" t="str">
        <f>IF(E61="negativo","C",IF(E61&lt;=75%,"B","A"))</f>
        <v>C</v>
      </c>
      <c r="G61" s="5"/>
      <c r="H61" s="5"/>
      <c r="I61" s="5"/>
      <c r="J61" s="5"/>
      <c r="K61" s="5"/>
    </row>
    <row r="62" spans="1:11" ht="45">
      <c r="A62" s="65" t="s">
        <v>23</v>
      </c>
      <c r="B62" s="72" t="str">
        <f>Autodiagnosi!B67</f>
        <v>Nessuna Risposta</v>
      </c>
      <c r="C62" t="str">
        <f>IF(Autodiagnosi!B67=Campi!D$2,Calcolo!J62,IF(B62=Campi!D$3,Calcolo!G62,IF(B62=Campi!D$4,Calcolo!I62,IF(B62=Campi!D$5,Calcolo!H62,"qualcosa non va"))))</f>
        <v>n.a.</v>
      </c>
      <c r="G62" s="5">
        <v>1</v>
      </c>
      <c r="H62" s="5">
        <v>-1</v>
      </c>
      <c r="I62" s="5">
        <v>0</v>
      </c>
      <c r="J62" s="5" t="s">
        <v>40</v>
      </c>
      <c r="K62" s="5"/>
    </row>
    <row r="63" spans="1:11" ht="30">
      <c r="A63" s="65" t="s">
        <v>24</v>
      </c>
      <c r="B63" s="73"/>
      <c r="C63" s="75"/>
      <c r="D63" s="84"/>
      <c r="E63" s="81"/>
      <c r="F63" s="77"/>
      <c r="G63" s="5">
        <v>1</v>
      </c>
      <c r="H63" s="5">
        <v>-1</v>
      </c>
      <c r="I63" s="5">
        <v>0</v>
      </c>
      <c r="J63" s="5" t="s">
        <v>40</v>
      </c>
      <c r="K63" s="5"/>
    </row>
    <row r="64" spans="1:11" ht="30">
      <c r="A64" s="68" t="s">
        <v>25</v>
      </c>
      <c r="B64" s="72" t="str">
        <f>Autodiagnosi!B69</f>
        <v>Nessuna Risposta</v>
      </c>
      <c r="C64" t="str">
        <f>IF(Autodiagnosi!B69=Campi!D$2,Calcolo!J64,IF(B64=Campi!D$3,Calcolo!G64,IF(B64=Campi!D$4,Calcolo!I64,IF(B64=Campi!D$5,Calcolo!H64,"qualcosa non va"))))</f>
        <v>n.a.</v>
      </c>
      <c r="G64" s="5">
        <v>1</v>
      </c>
      <c r="H64" s="5">
        <v>-1</v>
      </c>
      <c r="I64" s="5">
        <v>0</v>
      </c>
      <c r="J64" s="5" t="s">
        <v>40</v>
      </c>
      <c r="K64" s="5"/>
    </row>
    <row r="65" spans="1:11" ht="30">
      <c r="A65" s="68" t="s">
        <v>26</v>
      </c>
      <c r="B65" s="72" t="str">
        <f>Autodiagnosi!B70</f>
        <v>Nessuna Risposta</v>
      </c>
      <c r="C65" t="str">
        <f>IF(Autodiagnosi!B70=Campi!D$2,Calcolo!J65,IF(B65=Campi!D$3,Calcolo!G65,IF(B65=Campi!D$4,Calcolo!I65,IF(B65=Campi!D$5,Calcolo!H65,"qualcosa non va"))))</f>
        <v>n.a.</v>
      </c>
      <c r="G65" s="5">
        <v>1</v>
      </c>
      <c r="H65" s="5">
        <v>-1</v>
      </c>
      <c r="I65" s="5">
        <v>0</v>
      </c>
      <c r="J65" s="5" t="s">
        <v>40</v>
      </c>
      <c r="K65" s="5"/>
    </row>
    <row r="66" spans="1:11" ht="30.75" thickBot="1">
      <c r="A66" s="69" t="s">
        <v>27</v>
      </c>
      <c r="B66" s="72" t="str">
        <f>Autodiagnosi!B71</f>
        <v>Nessuna Risposta</v>
      </c>
      <c r="C66" t="str">
        <f>IF(Autodiagnosi!B71=Campi!D$2,Calcolo!J66,IF(B66=Campi!D$3,Calcolo!G66,IF(B66=Campi!D$4,Calcolo!I66,IF(B66=Campi!D$5,Calcolo!H66,"qualcosa non va"))))</f>
        <v>n.a.</v>
      </c>
      <c r="G66" s="5">
        <v>1</v>
      </c>
      <c r="H66" s="5">
        <v>-1</v>
      </c>
      <c r="I66" s="5">
        <v>0</v>
      </c>
      <c r="J66" s="5" t="s">
        <v>40</v>
      </c>
      <c r="K66" s="5"/>
    </row>
    <row r="67" spans="1:11" ht="15">
      <c r="A67" s="7"/>
      <c r="G67" s="5"/>
      <c r="H67" s="5"/>
      <c r="I67" s="5"/>
      <c r="J67" s="5"/>
      <c r="K67" s="5"/>
    </row>
    <row r="68" spans="1:11" ht="15">
      <c r="A68" s="7"/>
      <c r="G68" s="5"/>
      <c r="H68" s="5"/>
      <c r="I68" s="5"/>
      <c r="J68" s="5"/>
      <c r="K68" s="5"/>
    </row>
    <row r="72" ht="12.75">
      <c r="A72" s="76" t="s">
        <v>99</v>
      </c>
    </row>
  </sheetData>
  <sheetProtection password="D07C" sheet="1" objects="1" scenarios="1"/>
  <mergeCells count="1">
    <mergeCell ref="G1:J1"/>
  </mergeCells>
  <conditionalFormatting sqref="E32:E68 D32:D65536 E70:E65536 C1:F30 C31:C65536 F32:F65536 D31:F31">
    <cfRule type="cellIs" priority="1" dxfId="0" operator="equal" stopIfTrue="1">
      <formula>"qualcosa non va"</formula>
    </cfRule>
  </conditionalFormatting>
  <dataValidations count="2">
    <dataValidation showInputMessage="1" showErrorMessage="1" sqref="B31"/>
    <dataValidation showInputMessage="1" showErrorMessage="1" sqref="B32:B37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55">
      <selection activeCell="G26" sqref="G26"/>
    </sheetView>
  </sheetViews>
  <sheetFormatPr defaultColWidth="9.140625" defaultRowHeight="12.75"/>
  <cols>
    <col min="1" max="1" width="65.7109375" style="1" customWidth="1"/>
    <col min="2" max="2" width="17.8515625" style="1" customWidth="1"/>
    <col min="3" max="3" width="24.7109375" style="1" customWidth="1"/>
    <col min="4" max="4" width="23.8515625" style="1" customWidth="1"/>
    <col min="5" max="5" width="26.8515625" style="1" customWidth="1"/>
    <col min="6" max="6" width="13.140625" style="1" customWidth="1"/>
    <col min="7" max="9" width="22.28125" style="1" customWidth="1"/>
    <col min="10" max="10" width="44.7109375" style="1" customWidth="1"/>
    <col min="11" max="11" width="14.8515625" style="1" customWidth="1"/>
    <col min="12" max="12" width="81.57421875" style="1" customWidth="1"/>
    <col min="13" max="13" width="122.8515625" style="1" customWidth="1"/>
    <col min="14" max="24" width="9.140625" style="1" customWidth="1"/>
    <col min="25" max="25" width="47.421875" style="1" customWidth="1"/>
    <col min="26" max="16384" width="9.140625" style="1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11" ht="70.5" customHeight="1">
      <c r="A3" s="36" t="s">
        <v>84</v>
      </c>
      <c r="B3" s="36"/>
      <c r="C3" s="2"/>
      <c r="D3" s="2"/>
      <c r="E3" s="2"/>
      <c r="F3" s="2"/>
      <c r="G3" s="2" t="e">
        <f>C5/D15</f>
        <v>#VALUE!</v>
      </c>
      <c r="H3" s="2"/>
      <c r="I3" s="2"/>
      <c r="J3" s="2"/>
      <c r="K3" s="2"/>
    </row>
    <row r="4" spans="1:11" ht="78.75">
      <c r="A4" s="12" t="s">
        <v>83</v>
      </c>
      <c r="B4" s="12" t="s">
        <v>113</v>
      </c>
      <c r="C4" s="23" t="s">
        <v>48</v>
      </c>
      <c r="D4" s="23" t="s">
        <v>57</v>
      </c>
      <c r="E4" s="12" t="s">
        <v>61</v>
      </c>
      <c r="F4" s="12" t="s">
        <v>60</v>
      </c>
      <c r="G4" s="94" t="s">
        <v>105</v>
      </c>
      <c r="H4" s="94" t="s">
        <v>111</v>
      </c>
      <c r="I4" s="94" t="s">
        <v>112</v>
      </c>
      <c r="J4" s="96" t="s">
        <v>82</v>
      </c>
      <c r="K4" s="2"/>
    </row>
    <row r="5" spans="1:11" ht="46.5" customHeight="1">
      <c r="A5" s="35" t="s">
        <v>41</v>
      </c>
      <c r="B5" s="21">
        <f>Info_Preliminari!B5</f>
        <v>0</v>
      </c>
      <c r="C5" s="22">
        <f>Info_Preliminari!C5</f>
        <v>0</v>
      </c>
      <c r="D5" s="22">
        <f>Info_Preliminari!D5</f>
        <v>0</v>
      </c>
      <c r="E5" s="23" t="s">
        <v>49</v>
      </c>
      <c r="F5" s="22">
        <f>Info_Preliminari!F5</f>
        <v>0</v>
      </c>
      <c r="G5" s="95" t="str">
        <f>IF($D$15="nessun valore","n.a.",C5/$D$15*10)</f>
        <v>n.a.</v>
      </c>
      <c r="H5" s="89">
        <f>IF(B5="si",IF(C5&gt;0,1,0),IF(B5="NO",-1,0))+IF(B5="si",IF(C5&gt;0,2,0),IF(B5="NO",-1,0))</f>
        <v>0</v>
      </c>
      <c r="I5" s="89">
        <f>IF(G5="n.a.",H5/2,SUM((G5):H5))</f>
        <v>0</v>
      </c>
      <c r="J5" s="27" t="str">
        <f>IF(I5&lt;=0,"I consumi ed i costi devono essere entrambi monitorati per essere migliorati",IF(I5&lt;4,"MEDIA","ALTA"))</f>
        <v>I consumi ed i costi devono essere entrambi monitorati per essere migliorati</v>
      </c>
      <c r="K5" s="2"/>
    </row>
    <row r="6" spans="1:11" ht="30.75">
      <c r="A6" s="35" t="s">
        <v>50</v>
      </c>
      <c r="B6" s="21">
        <f>Info_Preliminari!B6</f>
        <v>0</v>
      </c>
      <c r="C6" s="22">
        <f>Info_Preliminari!C6</f>
        <v>0</v>
      </c>
      <c r="D6" s="22">
        <f>Info_Preliminari!D6</f>
        <v>0</v>
      </c>
      <c r="E6" s="23" t="s">
        <v>72</v>
      </c>
      <c r="F6" s="22">
        <f>Info_Preliminari!F6</f>
        <v>0</v>
      </c>
      <c r="G6" s="95" t="str">
        <f aca="true" t="shared" si="0" ref="G6:G11">IF($D$15="nessun valore","n.a.",C6/$D$15*10)</f>
        <v>n.a.</v>
      </c>
      <c r="H6" s="89">
        <f aca="true" t="shared" si="1" ref="H6:H11">IF(B6="si",IF(C6&gt;0,1,0),IF(B6="NO",-1,0))+IF(B6="si",IF(C6&gt;0,2,0),IF(B6="NO",-1,0))</f>
        <v>0</v>
      </c>
      <c r="I6" s="89">
        <f>IF(G6="n.a.",H6/2,SUM((G6):H6))</f>
        <v>0</v>
      </c>
      <c r="J6" s="27" t="str">
        <f aca="true" t="shared" si="2" ref="J6:J11">IF(I6&lt;=0,"I consumi ed i costi devono essere entrambi monitorati per essere migliorati",IF(I6&lt;4,"MEDIA","ALTA"))</f>
        <v>I consumi ed i costi devono essere entrambi monitorati per essere migliorati</v>
      </c>
      <c r="K6" s="2"/>
    </row>
    <row r="7" spans="1:11" ht="30.75">
      <c r="A7" s="35" t="s">
        <v>51</v>
      </c>
      <c r="B7" s="21">
        <f>Info_Preliminari!B7</f>
        <v>0</v>
      </c>
      <c r="C7" s="22">
        <f>Info_Preliminari!C7</f>
        <v>0</v>
      </c>
      <c r="D7" s="22">
        <f>Info_Preliminari!D7</f>
        <v>0</v>
      </c>
      <c r="E7" s="23" t="s">
        <v>72</v>
      </c>
      <c r="F7" s="22">
        <f>Info_Preliminari!F7</f>
        <v>0</v>
      </c>
      <c r="G7" s="95" t="str">
        <f t="shared" si="0"/>
        <v>n.a.</v>
      </c>
      <c r="H7" s="89">
        <f t="shared" si="1"/>
        <v>0</v>
      </c>
      <c r="I7" s="89">
        <f>IF(G7="n.a.",H7/2,SUM((G7):H7))</f>
        <v>0</v>
      </c>
      <c r="J7" s="27" t="str">
        <f t="shared" si="2"/>
        <v>I consumi ed i costi devono essere entrambi monitorati per essere migliorati</v>
      </c>
      <c r="K7" s="2"/>
    </row>
    <row r="8" spans="1:11" ht="30.75">
      <c r="A8" s="35" t="s">
        <v>52</v>
      </c>
      <c r="B8" s="21">
        <f>Info_Preliminari!B8</f>
        <v>0</v>
      </c>
      <c r="C8" s="22">
        <f>Info_Preliminari!C8</f>
        <v>0</v>
      </c>
      <c r="D8" s="22">
        <f>Info_Preliminari!D8</f>
        <v>0</v>
      </c>
      <c r="E8" s="23"/>
      <c r="F8" s="22">
        <f>Info_Preliminari!F8</f>
        <v>0</v>
      </c>
      <c r="G8" s="95" t="str">
        <f t="shared" si="0"/>
        <v>n.a.</v>
      </c>
      <c r="H8" s="89">
        <f t="shared" si="1"/>
        <v>0</v>
      </c>
      <c r="I8" s="89">
        <f>IF(G8="n.a.",H8/2,SUM((G8):H8))</f>
        <v>0</v>
      </c>
      <c r="J8" s="27" t="str">
        <f t="shared" si="2"/>
        <v>I consumi ed i costi devono essere entrambi monitorati per essere migliorati</v>
      </c>
      <c r="K8" s="2"/>
    </row>
    <row r="9" spans="1:11" ht="30.75">
      <c r="A9" s="35" t="s">
        <v>56</v>
      </c>
      <c r="B9" s="21">
        <f>Info_Preliminari!B9</f>
        <v>0</v>
      </c>
      <c r="C9" s="22">
        <f>Info_Preliminari!C9</f>
        <v>0</v>
      </c>
      <c r="D9" s="22">
        <f>Info_Preliminari!D9</f>
        <v>0</v>
      </c>
      <c r="E9" s="23"/>
      <c r="F9" s="22">
        <f>Info_Preliminari!F9</f>
        <v>0</v>
      </c>
      <c r="G9" s="95" t="str">
        <f t="shared" si="0"/>
        <v>n.a.</v>
      </c>
      <c r="H9" s="89">
        <f t="shared" si="1"/>
        <v>0</v>
      </c>
      <c r="I9" s="89">
        <f>IF(G9="n.a.",H9/2,SUM((G9):H9))</f>
        <v>0</v>
      </c>
      <c r="J9" s="27" t="str">
        <f t="shared" si="2"/>
        <v>I consumi ed i costi devono essere entrambi monitorati per essere migliorati</v>
      </c>
      <c r="K9" s="2"/>
    </row>
    <row r="10" spans="1:11" ht="30.75">
      <c r="A10" s="15" t="s">
        <v>58</v>
      </c>
      <c r="B10" s="15"/>
      <c r="C10" s="22">
        <f>Info_Preliminari!C10</f>
        <v>0</v>
      </c>
      <c r="D10" s="22">
        <f>Info_Preliminari!D10</f>
        <v>0</v>
      </c>
      <c r="E10" s="23"/>
      <c r="F10" s="22">
        <f>Info_Preliminari!F10</f>
        <v>0</v>
      </c>
      <c r="G10" s="95" t="str">
        <f t="shared" si="0"/>
        <v>n.a.</v>
      </c>
      <c r="H10" s="89">
        <f t="shared" si="1"/>
        <v>0</v>
      </c>
      <c r="I10" s="89">
        <f>IF(G10="n.a.",H10/2,SUM((G10):H10))</f>
        <v>0</v>
      </c>
      <c r="J10" s="27" t="str">
        <f t="shared" si="2"/>
        <v>I consumi ed i costi devono essere entrambi monitorati per essere migliorati</v>
      </c>
      <c r="K10" s="2"/>
    </row>
    <row r="11" spans="1:11" ht="30.75">
      <c r="A11" s="15" t="s">
        <v>59</v>
      </c>
      <c r="B11" s="15"/>
      <c r="C11" s="22">
        <f>Info_Preliminari!C11</f>
        <v>0</v>
      </c>
      <c r="D11" s="22">
        <f>Info_Preliminari!D11</f>
        <v>0</v>
      </c>
      <c r="E11" s="23"/>
      <c r="F11" s="22">
        <f>Info_Preliminari!F11</f>
        <v>0</v>
      </c>
      <c r="G11" s="95" t="str">
        <f t="shared" si="0"/>
        <v>n.a.</v>
      </c>
      <c r="H11" s="89">
        <f t="shared" si="1"/>
        <v>0</v>
      </c>
      <c r="I11" s="89">
        <f>IF(G11="n.a.",H11/2,SUM((G11):H11))</f>
        <v>0</v>
      </c>
      <c r="J11" s="27" t="str">
        <f t="shared" si="2"/>
        <v>I consumi ed i costi devono essere entrambi monitorati per essere migliorati</v>
      </c>
      <c r="K11" s="2"/>
    </row>
    <row r="12" spans="1:11" ht="15">
      <c r="A12" s="15"/>
      <c r="B12" s="15"/>
      <c r="C12" s="13"/>
      <c r="D12" s="13"/>
      <c r="E12" s="13"/>
      <c r="F12" s="13"/>
      <c r="G12" s="89"/>
      <c r="H12" s="89"/>
      <c r="I12" s="89"/>
      <c r="J12" s="27"/>
      <c r="K12" s="2"/>
    </row>
    <row r="13" spans="1:11" ht="45">
      <c r="A13" s="14" t="s">
        <v>64</v>
      </c>
      <c r="B13" s="14"/>
      <c r="C13" s="87">
        <f>Info_Preliminari!C13</f>
        <v>0</v>
      </c>
      <c r="D13" s="13"/>
      <c r="E13" s="13"/>
      <c r="F13" s="13"/>
      <c r="G13" s="133">
        <f>AVERAGEA(G5:G11)</f>
        <v>0</v>
      </c>
      <c r="H13" s="89"/>
      <c r="I13" s="89"/>
      <c r="J13" s="27"/>
      <c r="K13" s="2"/>
    </row>
    <row r="14" spans="1:11" ht="15">
      <c r="A14" s="14" t="s">
        <v>55</v>
      </c>
      <c r="B14" s="14"/>
      <c r="C14" s="87">
        <f>Info_Preliminari!C14</f>
        <v>0</v>
      </c>
      <c r="D14" s="13"/>
      <c r="E14" s="13"/>
      <c r="F14" s="13"/>
      <c r="G14" s="89"/>
      <c r="H14" s="89"/>
      <c r="I14" s="89"/>
      <c r="J14" s="27"/>
      <c r="K14" s="2"/>
    </row>
    <row r="15" spans="1:11" ht="15">
      <c r="A15" s="16" t="s">
        <v>42</v>
      </c>
      <c r="B15" s="16"/>
      <c r="C15" s="22" t="str">
        <f>Info_Preliminari!C15</f>
        <v>Nessun Valore</v>
      </c>
      <c r="D15" s="93" t="str">
        <f>IF(C15="nessun valore","nessun valore",IF(C15=A27,D27,IF(C15=A28,D28,IF(C15=A29,D29,IF(C15=A30,D30,IF(C15=A31,D31,D32))))))</f>
        <v>nessun valore</v>
      </c>
      <c r="E15" s="13"/>
      <c r="F15" s="13"/>
      <c r="G15" s="89"/>
      <c r="H15" s="89"/>
      <c r="I15" s="89"/>
      <c r="J15" s="27"/>
      <c r="K15" s="2"/>
    </row>
    <row r="16" spans="1:11" ht="15">
      <c r="A16" s="17"/>
      <c r="B16" s="17"/>
      <c r="C16" s="18"/>
      <c r="D16" s="18"/>
      <c r="E16" s="18"/>
      <c r="F16" s="18"/>
      <c r="G16" s="2"/>
      <c r="H16" s="2"/>
      <c r="I16" s="2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47.25">
      <c r="A18" s="12" t="s">
        <v>74</v>
      </c>
      <c r="B18" s="12"/>
      <c r="C18" s="26" t="s">
        <v>75</v>
      </c>
      <c r="D18" s="2"/>
      <c r="E18" s="2"/>
      <c r="F18" s="2"/>
      <c r="G18" s="2"/>
      <c r="H18" s="2"/>
      <c r="I18" s="2"/>
      <c r="J18" s="2"/>
      <c r="K18" s="2"/>
    </row>
    <row r="19" spans="1:11" ht="15">
      <c r="A19" s="24" t="s">
        <v>44</v>
      </c>
      <c r="B19" s="24"/>
      <c r="C19" s="86">
        <f>Info_Preliminari!C20</f>
        <v>0</v>
      </c>
      <c r="D19" s="2"/>
      <c r="E19" s="2"/>
      <c r="F19" s="2"/>
      <c r="G19" s="2"/>
      <c r="H19" s="2"/>
      <c r="I19" s="2"/>
      <c r="J19" s="2"/>
      <c r="K19" s="2"/>
    </row>
    <row r="20" spans="1:11" ht="15">
      <c r="A20" s="24" t="s">
        <v>43</v>
      </c>
      <c r="B20" s="24"/>
      <c r="C20" s="86">
        <f>Info_Preliminari!C21</f>
        <v>0</v>
      </c>
      <c r="D20" s="2"/>
      <c r="E20" s="2"/>
      <c r="F20" s="2"/>
      <c r="G20" s="2"/>
      <c r="H20" s="2"/>
      <c r="I20" s="2"/>
      <c r="J20" s="2"/>
      <c r="K20" s="2"/>
    </row>
    <row r="21" spans="1:11" ht="15">
      <c r="A21" s="24" t="s">
        <v>45</v>
      </c>
      <c r="B21" s="24"/>
      <c r="C21" s="86">
        <f>Info_Preliminari!C22</f>
        <v>0</v>
      </c>
      <c r="D21" s="2"/>
      <c r="E21" s="2"/>
      <c r="F21" s="2"/>
      <c r="G21" s="2"/>
      <c r="H21" s="2"/>
      <c r="I21" s="2"/>
      <c r="J21" s="2"/>
      <c r="K21" s="2"/>
    </row>
    <row r="22" spans="1:11" ht="15">
      <c r="A22" s="24" t="s">
        <v>46</v>
      </c>
      <c r="B22" s="24"/>
      <c r="C22" s="86">
        <f>Info_Preliminari!C23</f>
        <v>0</v>
      </c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6" spans="1:4" ht="15">
      <c r="A26" s="88" t="s">
        <v>65</v>
      </c>
      <c r="B26" s="92"/>
      <c r="C26" s="88"/>
      <c r="D26" s="89" t="s">
        <v>106</v>
      </c>
    </row>
    <row r="27" spans="1:4" ht="15">
      <c r="A27" s="90" t="s">
        <v>66</v>
      </c>
      <c r="B27" s="92"/>
      <c r="C27" s="92">
        <v>500001</v>
      </c>
      <c r="D27" s="91">
        <v>250000</v>
      </c>
    </row>
    <row r="28" spans="1:4" ht="15">
      <c r="A28" s="90" t="s">
        <v>67</v>
      </c>
      <c r="B28" s="92"/>
      <c r="C28" s="92">
        <v>2100000</v>
      </c>
      <c r="D28" s="91">
        <f>(2000000+500000)/2</f>
        <v>1250000</v>
      </c>
    </row>
    <row r="29" spans="1:4" ht="15">
      <c r="A29" s="90" t="s">
        <v>68</v>
      </c>
      <c r="B29" s="92"/>
      <c r="C29" s="92">
        <v>10100000</v>
      </c>
      <c r="D29" s="91">
        <f>(10+2.1)/2*1000000</f>
        <v>6050000</v>
      </c>
    </row>
    <row r="30" spans="1:4" ht="15">
      <c r="A30" s="90" t="s">
        <v>69</v>
      </c>
      <c r="B30" s="92"/>
      <c r="C30" s="92">
        <v>50100000</v>
      </c>
      <c r="D30" s="91">
        <f>(10.1+50)/2*1000000</f>
        <v>30050000</v>
      </c>
    </row>
    <row r="31" spans="1:4" ht="15">
      <c r="A31" s="90" t="s">
        <v>70</v>
      </c>
      <c r="B31" s="90"/>
      <c r="C31" s="92">
        <v>260000001</v>
      </c>
      <c r="D31" s="91">
        <f>(50.1+260)/2*1000000</f>
        <v>155050000</v>
      </c>
    </row>
    <row r="32" spans="1:4" ht="15">
      <c r="A32" s="90" t="s">
        <v>71</v>
      </c>
      <c r="B32" s="92"/>
      <c r="C32" s="90"/>
      <c r="D32" s="91">
        <v>500000000</v>
      </c>
    </row>
    <row r="34" spans="2:3" ht="31.5">
      <c r="B34" s="10" t="s">
        <v>115</v>
      </c>
      <c r="C34" s="98" t="s">
        <v>114</v>
      </c>
    </row>
    <row r="35" spans="1:4" ht="15.75">
      <c r="A35" s="99" t="s">
        <v>15</v>
      </c>
      <c r="B35" s="107" t="str">
        <f>Calcolo!F2</f>
        <v>C</v>
      </c>
      <c r="C35" s="107">
        <v>1</v>
      </c>
      <c r="D35" s="107">
        <f>IF(B35="C",0,IF(B35="B",1,2))*C35</f>
        <v>0</v>
      </c>
    </row>
    <row r="36" spans="1:4" ht="15.75">
      <c r="A36" s="100" t="s">
        <v>28</v>
      </c>
      <c r="B36" s="108" t="str">
        <f>Calcolo!F9</f>
        <v>C</v>
      </c>
      <c r="C36" s="108">
        <v>1</v>
      </c>
      <c r="D36" s="108">
        <f aca="true" t="shared" si="3" ref="D36:D44">IF(B36="C",0,IF(B36="B",1,2))*C36</f>
        <v>0</v>
      </c>
    </row>
    <row r="37" spans="1:4" ht="15.75">
      <c r="A37" s="101" t="s">
        <v>31</v>
      </c>
      <c r="B37" s="109" t="str">
        <f>Calcolo!F17</f>
        <v>C</v>
      </c>
      <c r="C37" s="109">
        <v>2</v>
      </c>
      <c r="D37" s="109">
        <f t="shared" si="3"/>
        <v>0</v>
      </c>
    </row>
    <row r="38" spans="1:4" ht="15.75">
      <c r="A38" s="44" t="s">
        <v>0</v>
      </c>
      <c r="B38" s="110" t="str">
        <f>Calcolo!F22</f>
        <v>C</v>
      </c>
      <c r="C38" s="110">
        <v>1</v>
      </c>
      <c r="D38" s="110">
        <f t="shared" si="3"/>
        <v>0</v>
      </c>
    </row>
    <row r="39" spans="1:4" ht="15.75">
      <c r="A39" s="180" t="s">
        <v>159</v>
      </c>
      <c r="B39" s="192" t="str">
        <f>Calcolo!F31</f>
        <v>C</v>
      </c>
      <c r="C39" s="192">
        <v>1</v>
      </c>
      <c r="D39" s="192">
        <f t="shared" si="3"/>
        <v>0</v>
      </c>
    </row>
    <row r="40" spans="1:4" ht="15.75">
      <c r="A40" s="102" t="s">
        <v>4</v>
      </c>
      <c r="B40" s="111" t="str">
        <f>Calcolo!F39</f>
        <v>C</v>
      </c>
      <c r="C40" s="111">
        <f>C19</f>
        <v>0</v>
      </c>
      <c r="D40" s="111">
        <f t="shared" si="3"/>
        <v>0</v>
      </c>
    </row>
    <row r="41" spans="1:4" s="10" customFormat="1" ht="15.75">
      <c r="A41" s="103" t="s">
        <v>6</v>
      </c>
      <c r="B41" s="112" t="str">
        <f>Calcolo!F44</f>
        <v>C</v>
      </c>
      <c r="C41" s="112">
        <f>C20</f>
        <v>0</v>
      </c>
      <c r="D41" s="112">
        <f t="shared" si="3"/>
        <v>0</v>
      </c>
    </row>
    <row r="42" spans="1:4" s="10" customFormat="1" ht="15.75">
      <c r="A42" s="104" t="s">
        <v>10</v>
      </c>
      <c r="B42" s="113" t="str">
        <f>Calcolo!F49</f>
        <v>C</v>
      </c>
      <c r="C42" s="113">
        <v>1</v>
      </c>
      <c r="D42" s="113">
        <f t="shared" si="3"/>
        <v>0</v>
      </c>
    </row>
    <row r="43" spans="1:4" ht="15.75">
      <c r="A43" s="105" t="s">
        <v>18</v>
      </c>
      <c r="B43" s="114" t="str">
        <f>Calcolo!F55</f>
        <v>C</v>
      </c>
      <c r="C43" s="114">
        <f>C22</f>
        <v>0</v>
      </c>
      <c r="D43" s="114">
        <f t="shared" si="3"/>
        <v>0</v>
      </c>
    </row>
    <row r="44" spans="1:4" ht="15.75">
      <c r="A44" s="106" t="s">
        <v>22</v>
      </c>
      <c r="B44" s="115" t="str">
        <f>Calcolo!F61</f>
        <v>C</v>
      </c>
      <c r="C44" s="115">
        <f>C21</f>
        <v>0</v>
      </c>
      <c r="D44" s="115">
        <f t="shared" si="3"/>
        <v>0</v>
      </c>
    </row>
    <row r="46" spans="1:4" ht="15.75">
      <c r="A46" s="116" t="s">
        <v>116</v>
      </c>
      <c r="B46" s="116"/>
      <c r="C46" s="116"/>
      <c r="D46" s="116">
        <f>SUM(D35:D44)</f>
        <v>0</v>
      </c>
    </row>
    <row r="48" ht="33.75">
      <c r="D48" s="117" t="str">
        <f>IF(RATING!D46&lt;=6,"C",IF(RATING!D46&lt;=20,"B","A"))</f>
        <v>C</v>
      </c>
    </row>
    <row r="51" spans="2:5" ht="31.5">
      <c r="B51" s="10" t="s">
        <v>118</v>
      </c>
      <c r="E51" s="10"/>
    </row>
    <row r="52" spans="1:2" ht="47.25">
      <c r="A52" s="10" t="s">
        <v>119</v>
      </c>
      <c r="B52" s="98" t="s">
        <v>117</v>
      </c>
    </row>
    <row r="53" spans="1:2" ht="31.5">
      <c r="A53" s="10" t="s">
        <v>121</v>
      </c>
      <c r="B53" s="98" t="s">
        <v>120</v>
      </c>
    </row>
    <row r="54" spans="1:2" ht="31.5">
      <c r="A54" s="10" t="s">
        <v>123</v>
      </c>
      <c r="B54" s="98" t="s">
        <v>122</v>
      </c>
    </row>
    <row r="84" spans="1:2" ht="15">
      <c r="A84" s="9"/>
      <c r="B84" s="9"/>
    </row>
    <row r="85" spans="1:2" ht="15">
      <c r="A85" s="9"/>
      <c r="B85" s="9"/>
    </row>
    <row r="87" spans="1:2" ht="15">
      <c r="A87" s="9"/>
      <c r="B87" s="9"/>
    </row>
    <row r="89" spans="1:2" ht="15">
      <c r="A89" s="9"/>
      <c r="B89" s="9"/>
    </row>
    <row r="90" spans="1:2" ht="15">
      <c r="A90" s="9"/>
      <c r="B90" s="9"/>
    </row>
  </sheetData>
  <sheetProtection password="D07C" sheet="1" objects="1" scenarios="1"/>
  <conditionalFormatting sqref="D48">
    <cfRule type="cellIs" priority="1" dxfId="1" operator="equal" stopIfTrue="1">
      <formula>"A"</formula>
    </cfRule>
    <cfRule type="cellIs" priority="2" dxfId="2" operator="equal" stopIfTrue="1">
      <formula>"B"</formula>
    </cfRule>
    <cfRule type="cellIs" priority="3" dxfId="3" operator="equal" stopIfTrue="1">
      <formula>"C"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0"/>
  <sheetViews>
    <sheetView workbookViewId="0" topLeftCell="A1">
      <selection activeCell="G26" sqref="G26"/>
    </sheetView>
  </sheetViews>
  <sheetFormatPr defaultColWidth="9.140625" defaultRowHeight="12.75"/>
  <cols>
    <col min="1" max="2" width="45.7109375" style="0" customWidth="1"/>
    <col min="3" max="3" width="23.140625" style="0" customWidth="1"/>
    <col min="4" max="4" width="22.00390625" style="121" customWidth="1"/>
    <col min="5" max="5" width="30.7109375" style="0" customWidth="1"/>
  </cols>
  <sheetData>
    <row r="5" spans="1:4" ht="12.75">
      <c r="A5" s="33" t="s">
        <v>126</v>
      </c>
      <c r="B5" s="33" t="s">
        <v>82</v>
      </c>
      <c r="C5" s="76" t="s">
        <v>130</v>
      </c>
      <c r="D5" s="121" t="s">
        <v>127</v>
      </c>
    </row>
    <row r="6" spans="1:4" ht="51">
      <c r="A6" s="120" t="s">
        <v>129</v>
      </c>
      <c r="B6" s="120" t="s">
        <v>81</v>
      </c>
      <c r="C6" s="118">
        <v>0.5</v>
      </c>
      <c r="D6" s="122">
        <f>(100-100*COUNTIF(Info_Preliminari!B5:B9,"si")/5)/100</f>
        <v>1</v>
      </c>
    </row>
    <row r="7" spans="1:4" ht="63.75">
      <c r="A7" s="120" t="s">
        <v>131</v>
      </c>
      <c r="B7" s="120" t="s">
        <v>132</v>
      </c>
      <c r="C7" s="119" t="s">
        <v>133</v>
      </c>
      <c r="D7" s="123"/>
    </row>
    <row r="8" spans="1:4" ht="12.75">
      <c r="A8" s="34"/>
      <c r="B8" s="34"/>
      <c r="D8" s="124"/>
    </row>
    <row r="9" spans="1:4" ht="25.5">
      <c r="A9" s="125" t="s">
        <v>134</v>
      </c>
      <c r="B9" s="125" t="s">
        <v>135</v>
      </c>
      <c r="C9" s="126">
        <v>0.5</v>
      </c>
      <c r="D9" s="129">
        <f>(100-100*COUNTIF(Info_Preliminari!F5:F9,"si"))/100</f>
        <v>1</v>
      </c>
    </row>
    <row r="10" spans="1:4" ht="25.5">
      <c r="A10" s="125" t="s">
        <v>131</v>
      </c>
      <c r="B10" s="125" t="s">
        <v>136</v>
      </c>
      <c r="C10" s="128"/>
      <c r="D10" s="127"/>
    </row>
    <row r="11" spans="1:4" ht="12.75">
      <c r="A11" s="34"/>
      <c r="B11" s="34"/>
      <c r="D11" s="124"/>
    </row>
    <row r="12" spans="1:4" ht="63.75">
      <c r="A12" s="130" t="s">
        <v>139</v>
      </c>
      <c r="B12" s="130" t="s">
        <v>140</v>
      </c>
      <c r="C12" s="131" t="s">
        <v>39</v>
      </c>
      <c r="D12" s="132" t="str">
        <f>IF(Info_Preliminari!C13=0,"l'impresa non ha chiarito l'utilizzo di FER",Info_Preliminari!C13)</f>
        <v>l'impresa non ha chiarito l'utilizzo di FER</v>
      </c>
    </row>
    <row r="13" spans="1:4" ht="38.25">
      <c r="A13" s="130"/>
      <c r="B13" s="130" t="s">
        <v>141</v>
      </c>
      <c r="C13" s="131" t="s">
        <v>53</v>
      </c>
      <c r="D13" s="132"/>
    </row>
    <row r="14" spans="1:4" ht="12.75">
      <c r="A14" s="34"/>
      <c r="B14" s="34"/>
      <c r="D14" s="124"/>
    </row>
    <row r="15" spans="1:4" ht="12.75">
      <c r="A15" s="34"/>
      <c r="B15" s="34"/>
      <c r="D15" s="124"/>
    </row>
    <row r="16" spans="1:4" ht="51">
      <c r="A16" s="134" t="s">
        <v>142</v>
      </c>
      <c r="B16" s="134" t="s">
        <v>143</v>
      </c>
      <c r="C16" s="195">
        <v>0.004</v>
      </c>
      <c r="D16" s="136" t="str">
        <f>IF(RATING!G13=0,"non sono state fornite informazioni sufficienti per valutare questo aspetto",IF(RATING!G13&gt;C16,B16,B17))</f>
        <v>non sono state fornite informazioni sufficienti per valutare questo aspetto</v>
      </c>
    </row>
    <row r="17" spans="1:4" ht="45" customHeight="1">
      <c r="A17" s="134"/>
      <c r="B17" s="134" t="s">
        <v>144</v>
      </c>
      <c r="C17" s="135"/>
      <c r="D17" s="136"/>
    </row>
    <row r="18" spans="1:4" ht="12.75">
      <c r="A18" s="34"/>
      <c r="B18" s="34"/>
      <c r="D18"/>
    </row>
    <row r="19" spans="1:5" ht="51">
      <c r="A19" s="33" t="s">
        <v>148</v>
      </c>
      <c r="B19" s="33" t="s">
        <v>146</v>
      </c>
      <c r="C19" t="str">
        <f>IF(MAXA(Calcolo!E2,Calcolo!E9,Calcolo!E17,Calcolo!E22,Calcolo!E39,Calcolo!E44,Calcolo!E49,Calcolo!E55,Calcolo!E61)=0,"noVAL",MAXA(Calcolo!E2,Calcolo!E9,Calcolo!E17,Calcolo!E22,Calcolo!E39,Calcolo!E44,Calcolo!E49,Calcolo!E55,Calcolo!E61))</f>
        <v>noVAL</v>
      </c>
      <c r="D19" t="str">
        <f>IF(Calcolo!E2=Qualitativa!C19,Calcolo!A2,IF(Calcolo!E9=Qualitativa!C19,Calcolo!A9,IF(Calcolo!E17=Qualitativa!C19,Calcolo!A17,IF(Calcolo!E22=Qualitativa!C19,Calcolo!A22,IF(Calcolo!E39=Qualitativa!C19,Calcolo!A39,IF(Calcolo!E44=Qualitativa!C19,Calcolo!A44,IF(Calcolo!E49=Qualitativa!C19,Calcolo!A49,IF(Calcolo!E55=Qualitativa!C19,Calcolo!A55,Calcolo!A61))))))))</f>
        <v>Aria compressa</v>
      </c>
      <c r="E19" t="str">
        <f>IF(C19="noVAL","non sono state fornite informazioni sufficienti per valutare questo aspetto",D19)</f>
        <v>non sono state fornite informazioni sufficienti per valutare questo aspetto</v>
      </c>
    </row>
    <row r="20" spans="1:5" ht="50.25" customHeight="1">
      <c r="A20" s="33" t="s">
        <v>149</v>
      </c>
      <c r="B20" s="33" t="s">
        <v>147</v>
      </c>
      <c r="C20" s="173" t="str">
        <f>C21</f>
        <v>negativo</v>
      </c>
      <c r="D20" s="137" t="str">
        <f>IF(Calcolo!E2=Qualitativa!C20,Calcolo!A2,IF(Calcolo!E9=Qualitativa!C20,Calcolo!A9,IF(Calcolo!E17=Qualitativa!C20,Calcolo!A17,IF(Calcolo!E22=Qualitativa!C20,Calcolo!A22,IF(Calcolo!E39=Qualitativa!C20,Calcolo!A39,IF(Calcolo!E44=Qualitativa!C20,Calcolo!A44,IF(Calcolo!E49=Qualitativa!C20,Calcolo!A49,IF(Calcolo!E55=Qualitativa!C20,Calcolo!A55,Calcolo!A61))))))))</f>
        <v>Edificio</v>
      </c>
      <c r="E20" t="str">
        <f>IF(D21&gt;1,"non esiste una unica area peggiore delle altre",D20)</f>
        <v>non esiste una unica area peggiore delle altre</v>
      </c>
    </row>
    <row r="21" spans="2:4" ht="12.75">
      <c r="B21" t="s">
        <v>155</v>
      </c>
      <c r="C21" s="82" t="str">
        <f>IF(MINA(Calcolo!E61,Calcolo!E55,Calcolo!E49,Calcolo!E44,Calcolo!E39,Calcolo!E22,Calcolo!E17,Calcolo!E9,Calcolo!E2)=0,"negativo",MINA(Calcolo!E61,Calcolo!E55,Calcolo!E49,Calcolo!E44,Calcolo!E39,Calcolo!E22,Calcolo!E17,Calcolo!E9,Calcolo!E2))</f>
        <v>negativo</v>
      </c>
      <c r="D21" s="174">
        <f>COUNTIF(Calcolo!E2:E66,"negativo")-COUNTIF(RATING!C19:C22,"0")</f>
        <v>6</v>
      </c>
    </row>
    <row r="22" ht="12.75">
      <c r="D22" s="124"/>
    </row>
    <row r="23" ht="12.75">
      <c r="D23" s="124"/>
    </row>
    <row r="24" spans="3:4" ht="12.75">
      <c r="C24" s="138"/>
      <c r="D24" s="124"/>
    </row>
    <row r="25" ht="12.75">
      <c r="D25" s="124"/>
    </row>
    <row r="26" ht="12.75">
      <c r="D26" s="124"/>
    </row>
    <row r="27" ht="12.75">
      <c r="D27" s="124"/>
    </row>
    <row r="28" ht="12.75">
      <c r="D28" s="124"/>
    </row>
    <row r="29" ht="12.75">
      <c r="D29" s="124"/>
    </row>
    <row r="30" ht="12.75">
      <c r="D30" s="124"/>
    </row>
  </sheetData>
  <sheetProtection password="D07C" sheet="1" objects="1" scenarios="1" selectLockedCells="1" selectUnlockedCells="1"/>
  <conditionalFormatting sqref="C21">
    <cfRule type="cellIs" priority="1" dxfId="0" operator="equal" stopIfTrue="1">
      <formula>"qualcosa non va"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23"/>
  <sheetViews>
    <sheetView workbookViewId="0" topLeftCell="A1">
      <selection activeCell="F4" sqref="F4"/>
    </sheetView>
  </sheetViews>
  <sheetFormatPr defaultColWidth="9.140625" defaultRowHeight="12.75"/>
  <cols>
    <col min="1" max="1" width="9.140625" style="32" customWidth="1"/>
    <col min="2" max="2" width="28.8515625" style="32" customWidth="1"/>
    <col min="3" max="3" width="55.00390625" style="32" customWidth="1"/>
    <col min="4" max="16384" width="9.140625" style="32" customWidth="1"/>
  </cols>
  <sheetData>
    <row r="1" spans="1:4" ht="12.75">
      <c r="A1" s="142"/>
      <c r="B1" s="143"/>
      <c r="C1" s="143"/>
      <c r="D1" s="144"/>
    </row>
    <row r="2" spans="1:4" ht="45" customHeight="1">
      <c r="A2" s="145"/>
      <c r="B2" s="194" t="s">
        <v>189</v>
      </c>
      <c r="C2" s="193" t="str">
        <f>IF(Info_Preliminari!B3=0," ",Info_Preliminari!B3)</f>
        <v> </v>
      </c>
      <c r="D2" s="147"/>
    </row>
    <row r="3" spans="1:4" ht="63.75" thickBot="1">
      <c r="A3" s="145"/>
      <c r="B3" s="70" t="s">
        <v>124</v>
      </c>
      <c r="C3" s="148" t="s">
        <v>125</v>
      </c>
      <c r="D3" s="147"/>
    </row>
    <row r="4" spans="1:4" ht="65.25" customHeight="1" thickBot="1">
      <c r="A4" s="145"/>
      <c r="B4" s="139" t="str">
        <f>RATING!D48</f>
        <v>C</v>
      </c>
      <c r="C4" s="155" t="str">
        <f>IF(B4="C",RATING!A54,IF(B4="B",RATING!A53,RATING!A52))</f>
        <v>L'impresa non ha intrapreso percorsi di efficientamento o non hanno ancora prodotto risultati significativi</v>
      </c>
      <c r="D4" s="147"/>
    </row>
    <row r="5" spans="1:4" ht="15">
      <c r="A5" s="145"/>
      <c r="B5" s="18"/>
      <c r="C5" s="18"/>
      <c r="D5" s="147"/>
    </row>
    <row r="6" spans="1:4" ht="16.5" thickBot="1">
      <c r="A6" s="145"/>
      <c r="B6" s="70" t="s">
        <v>152</v>
      </c>
      <c r="C6" s="18"/>
      <c r="D6" s="147"/>
    </row>
    <row r="7" spans="1:4" ht="58.5" customHeight="1">
      <c r="A7" s="145"/>
      <c r="B7" s="152" t="s">
        <v>137</v>
      </c>
      <c r="C7" s="156" t="str">
        <f>IF(Qualitativa!D6&gt;Qualitativa!C6,Qualitativa!B6,Qualitativa!B7)</f>
        <v>E' necessario implementare un sistema di monitoraggio dei consumi e non basarsi esclusivamente sul costo per capire i processi e i macchinari più energivori su cui intervenire</v>
      </c>
      <c r="D7" s="147"/>
    </row>
    <row r="8" spans="1:4" ht="58.5" customHeight="1">
      <c r="A8" s="145"/>
      <c r="B8" s="153" t="s">
        <v>138</v>
      </c>
      <c r="C8" s="157" t="str">
        <f>IF(Qualitativa!D9&gt;Qualitativa!C9,Qualitativa!B9,Qualitativa!B10)</f>
        <v>Sembra che non sia stato attivato un monitoraggio MENSILE dei consumi, sarebbe opportuno attivarlo</v>
      </c>
      <c r="D8" s="147"/>
    </row>
    <row r="9" spans="1:4" ht="58.5" customHeight="1">
      <c r="A9" s="145"/>
      <c r="B9" s="153" t="s">
        <v>139</v>
      </c>
      <c r="C9" s="157" t="str">
        <f>Qualitativa!D12</f>
        <v>l'impresa non ha chiarito l'utilizzo di FER</v>
      </c>
      <c r="D9" s="147"/>
    </row>
    <row r="10" spans="1:4" ht="84.75" customHeight="1">
      <c r="A10" s="145"/>
      <c r="B10" s="153" t="s">
        <v>150</v>
      </c>
      <c r="C10" s="157" t="str">
        <f>Qualitativa!D16</f>
        <v>non sono state fornite informazioni sufficienti per valutare questo aspetto</v>
      </c>
      <c r="D10" s="147"/>
    </row>
    <row r="11" spans="1:4" ht="84.75" customHeight="1">
      <c r="A11" s="145"/>
      <c r="B11" s="153" t="s">
        <v>145</v>
      </c>
      <c r="C11" s="157" t="str">
        <f>Qualitativa!E19</f>
        <v>non sono state fornite informazioni sufficienti per valutare questo aspetto</v>
      </c>
      <c r="D11" s="147"/>
    </row>
    <row r="12" spans="1:4" ht="84.75" customHeight="1" thickBot="1">
      <c r="A12" s="145"/>
      <c r="B12" s="154" t="s">
        <v>151</v>
      </c>
      <c r="C12" s="158" t="str">
        <f>Qualitativa!E20</f>
        <v>non esiste una unica area peggiore delle altre</v>
      </c>
      <c r="D12" s="147"/>
    </row>
    <row r="13" spans="1:4" ht="15">
      <c r="A13" s="145"/>
      <c r="B13" s="18"/>
      <c r="C13" s="18"/>
      <c r="D13" s="147"/>
    </row>
    <row r="14" spans="1:4" ht="15">
      <c r="A14" s="145"/>
      <c r="B14" s="18"/>
      <c r="C14" s="18"/>
      <c r="D14" s="147"/>
    </row>
    <row r="15" spans="1:4" ht="110.25">
      <c r="A15" s="145"/>
      <c r="B15" s="141" t="s">
        <v>153</v>
      </c>
      <c r="C15" s="140" t="s">
        <v>154</v>
      </c>
      <c r="D15" s="147"/>
    </row>
    <row r="16" spans="1:4" ht="15">
      <c r="A16" s="145"/>
      <c r="B16" s="18"/>
      <c r="C16" s="18"/>
      <c r="D16" s="147"/>
    </row>
    <row r="17" spans="1:4" ht="12.75">
      <c r="A17" s="145"/>
      <c r="B17" s="146"/>
      <c r="C17" s="146"/>
      <c r="D17" s="147"/>
    </row>
    <row r="18" spans="1:4" ht="13.5" thickBot="1">
      <c r="A18" s="149"/>
      <c r="B18" s="150"/>
      <c r="C18" s="150"/>
      <c r="D18" s="151"/>
    </row>
    <row r="19" spans="1:4" ht="12.75">
      <c r="A19" s="190"/>
      <c r="B19" s="190"/>
      <c r="C19" s="190"/>
      <c r="D19" s="190"/>
    </row>
    <row r="20" spans="1:4" ht="12.75">
      <c r="A20" s="190"/>
      <c r="B20" s="190"/>
      <c r="C20" s="190"/>
      <c r="D20" s="190"/>
    </row>
    <row r="21" spans="1:4" ht="12.75">
      <c r="A21" s="190"/>
      <c r="B21" s="190"/>
      <c r="C21" s="190"/>
      <c r="D21" s="190"/>
    </row>
    <row r="22" spans="1:4" ht="12.75">
      <c r="A22" s="190"/>
      <c r="B22" s="190"/>
      <c r="C22" s="190"/>
      <c r="D22" s="190"/>
    </row>
    <row r="23" spans="1:4" ht="12.75">
      <c r="A23" s="190"/>
      <c r="B23" s="190"/>
      <c r="C23" s="190"/>
      <c r="D23" s="190"/>
    </row>
  </sheetData>
  <sheetProtection password="D07C" sheet="1" objects="1" scenarios="1"/>
  <conditionalFormatting sqref="B4">
    <cfRule type="cellIs" priority="1" dxfId="1" operator="equal" stopIfTrue="1">
      <formula>"A"</formula>
    </cfRule>
    <cfRule type="cellIs" priority="2" dxfId="2" operator="equal" stopIfTrue="1">
      <formula>"B"</formula>
    </cfRule>
    <cfRule type="cellIs" priority="3" dxfId="3" operator="equal" stopIfTrue="1">
      <formula>"C"</formula>
    </cfRule>
  </conditionalFormatting>
  <conditionalFormatting sqref="C7:C11">
    <cfRule type="cellIs" priority="4" dxfId="4" operator="equal" stopIfTrue="1">
      <formula>"non sono state fornite informazioni sufficienti per valutare questo aspetto"</formula>
    </cfRule>
  </conditionalFormatting>
  <conditionalFormatting sqref="C12">
    <cfRule type="cellIs" priority="5" dxfId="4" operator="equal" stopIfTrue="1">
      <formula>"non esiste una unica area peggiore delle altre"</formula>
    </cfRule>
  </conditionalFormatting>
  <printOptions/>
  <pageMargins left="0.75" right="0.75" top="1" bottom="1" header="0.5" footer="0.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</dc:creator>
  <cp:keywords/>
  <dc:description/>
  <cp:lastModifiedBy>Alessio</cp:lastModifiedBy>
  <dcterms:created xsi:type="dcterms:W3CDTF">2012-03-29T15:51:29Z</dcterms:created>
  <dcterms:modified xsi:type="dcterms:W3CDTF">2012-12-10T13:42:30Z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